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waseem/Downloads/"/>
    </mc:Choice>
  </mc:AlternateContent>
  <xr:revisionPtr revIDLastSave="0" documentId="13_ncr:1_{18FFACC3-5AE2-D442-80C0-574CBE6AEB2C}" xr6:coauthVersionLast="47" xr6:coauthVersionMax="47" xr10:uidLastSave="{00000000-0000-0000-0000-000000000000}"/>
  <bookViews>
    <workbookView xWindow="0" yWindow="600" windowWidth="51200" windowHeight="26400" xr2:uid="{00000000-000D-0000-FFFF-FFFF00000000}"/>
  </bookViews>
  <sheets>
    <sheet name="Dashboard" sheetId="4" r:id="rId1"/>
    <sheet name="Monthly Budget" sheetId="1" r:id="rId2"/>
    <sheet name="Expense Log" sheetId="2" r:id="rId3"/>
    <sheet name="Annual Overview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0" i="1"/>
  <c r="G20" i="4" s="1"/>
  <c r="C19" i="1"/>
  <c r="D19" i="4" s="1"/>
  <c r="C18" i="1"/>
  <c r="C17" i="1"/>
  <c r="G17" i="4" s="1"/>
  <c r="C15" i="1"/>
  <c r="D16" i="4" s="1"/>
  <c r="C14" i="1"/>
  <c r="C13" i="1"/>
  <c r="G14" i="4" s="1"/>
  <c r="C12" i="1"/>
  <c r="G13" i="4" s="1"/>
  <c r="C11" i="1"/>
  <c r="G12" i="4" s="1"/>
  <c r="D21" i="4"/>
  <c r="G18" i="4"/>
  <c r="C22" i="4"/>
  <c r="G21" i="4"/>
  <c r="C21" i="4"/>
  <c r="C20" i="4"/>
  <c r="G19" i="4"/>
  <c r="C19" i="4"/>
  <c r="C18" i="4"/>
  <c r="C17" i="4"/>
  <c r="G16" i="4"/>
  <c r="C16" i="4"/>
  <c r="G15" i="4"/>
  <c r="D15" i="4"/>
  <c r="C15" i="4"/>
  <c r="C14" i="4"/>
  <c r="C13" i="4"/>
  <c r="C12" i="4"/>
  <c r="J8" i="4"/>
  <c r="B7" i="4"/>
  <c r="G13" i="2"/>
  <c r="C13" i="3" s="1"/>
  <c r="G12" i="2"/>
  <c r="C12" i="3" s="1"/>
  <c r="G11" i="2"/>
  <c r="C11" i="3" s="1"/>
  <c r="G10" i="2"/>
  <c r="C10" i="3" s="1"/>
  <c r="G9" i="2"/>
  <c r="C9" i="3" s="1"/>
  <c r="G8" i="2"/>
  <c r="C8" i="3" s="1"/>
  <c r="G7" i="2"/>
  <c r="C7" i="3" s="1"/>
  <c r="G6" i="2"/>
  <c r="C6" i="3" s="1"/>
  <c r="G5" i="2"/>
  <c r="C5" i="3" s="1"/>
  <c r="G4" i="2"/>
  <c r="C4" i="3" s="1"/>
  <c r="G3" i="2"/>
  <c r="C3" i="3" s="1"/>
  <c r="G2" i="2"/>
  <c r="C2" i="3" s="1"/>
  <c r="D9" i="1"/>
  <c r="D8" i="1"/>
  <c r="G27" i="3"/>
  <c r="G26" i="3"/>
  <c r="G25" i="3"/>
  <c r="G24" i="3"/>
  <c r="G23" i="3"/>
  <c r="G22" i="3"/>
  <c r="G21" i="3"/>
  <c r="G20" i="3"/>
  <c r="G19" i="3"/>
  <c r="G18" i="3"/>
  <c r="G93" i="2"/>
  <c r="G92" i="2"/>
  <c r="G91" i="2"/>
  <c r="G90" i="2"/>
  <c r="G89" i="2"/>
  <c r="G88" i="2"/>
  <c r="G87" i="2"/>
  <c r="G86" i="2"/>
  <c r="G85" i="2"/>
  <c r="G84" i="2"/>
  <c r="G83" i="2"/>
  <c r="G82" i="2"/>
  <c r="B23" i="1"/>
  <c r="C22" i="1"/>
  <c r="B22" i="1"/>
  <c r="D22" i="1" s="1"/>
  <c r="D21" i="1"/>
  <c r="D20" i="1"/>
  <c r="D19" i="1"/>
  <c r="D15" i="1"/>
  <c r="D14" i="1"/>
  <c r="D12" i="1"/>
  <c r="D20" i="4" l="1"/>
  <c r="D14" i="4"/>
  <c r="D18" i="4"/>
  <c r="D17" i="4"/>
  <c r="D13" i="4"/>
  <c r="G22" i="4"/>
  <c r="D11" i="1"/>
  <c r="D12" i="4"/>
  <c r="D22" i="4" s="1"/>
  <c r="D13" i="3"/>
  <c r="D12" i="3"/>
  <c r="D11" i="3"/>
  <c r="D10" i="3"/>
  <c r="D9" i="3"/>
  <c r="D8" i="3"/>
  <c r="D7" i="3"/>
  <c r="D6" i="3"/>
  <c r="D5" i="3"/>
  <c r="D4" i="3"/>
  <c r="D3" i="3"/>
  <c r="D2" i="3"/>
  <c r="D18" i="1"/>
  <c r="D17" i="1"/>
  <c r="D13" i="1"/>
  <c r="C23" i="1"/>
  <c r="B24" i="1"/>
  <c r="H20" i="4" l="1"/>
  <c r="H18" i="4"/>
  <c r="H16" i="4"/>
  <c r="H14" i="4"/>
  <c r="H12" i="4"/>
  <c r="H21" i="4"/>
  <c r="H19" i="4"/>
  <c r="H17" i="4"/>
  <c r="H15" i="4"/>
  <c r="H13" i="4"/>
  <c r="F7" i="4"/>
  <c r="C24" i="1"/>
  <c r="D23" i="1"/>
  <c r="D24" i="1" l="1"/>
  <c r="J7" i="4"/>
  <c r="H22" i="4"/>
</calcChain>
</file>

<file path=xl/sharedStrings.xml><?xml version="1.0" encoding="utf-8"?>
<sst xmlns="http://schemas.openxmlformats.org/spreadsheetml/2006/main" count="262" uniqueCount="120">
  <si>
    <t>Rent</t>
  </si>
  <si>
    <t>Utilities</t>
  </si>
  <si>
    <t>Insurance</t>
  </si>
  <si>
    <t>Phone</t>
  </si>
  <si>
    <t>Subscriptions</t>
  </si>
  <si>
    <t>Groceries</t>
  </si>
  <si>
    <t>Transport</t>
  </si>
  <si>
    <t>Entertainment</t>
  </si>
  <si>
    <t>Dining</t>
  </si>
  <si>
    <t>Shopping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</si>
  <si>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</si>
  <si>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</si>
  <si>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</si>
  <si>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</si>
  <si>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</si>
  <si>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</si>
  <si>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</si>
  <si>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</si>
  <si>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</si>
  <si>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</si>
  <si>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</si>
  <si>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</si>
  <si>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Mobile phone contract</t>
  </si>
  <si>
    <t>Netflix subscription</t>
  </si>
  <si>
    <t>Spotify Premium</t>
  </si>
  <si>
    <t>Gym membership</t>
  </si>
  <si>
    <t>Tesco weekly shop</t>
  </si>
  <si>
    <t>Train to London</t>
  </si>
  <si>
    <t>Valentine's dinner</t>
  </si>
  <si>
    <t>Escape room</t>
  </si>
  <si>
    <t>Waitrose shop</t>
  </si>
  <si>
    <t>Uber to airport</t>
  </si>
  <si>
    <t>John Lewis - gift</t>
  </si>
  <si>
    <t>Aldi weekly shop</t>
  </si>
  <si>
    <t>Bus fare</t>
  </si>
  <si>
    <t>Valentine's flowers</t>
  </si>
  <si>
    <t>Pret lunches x3</t>
  </si>
  <si>
    <t>Comedy show tickets</t>
  </si>
  <si>
    <t>Petrol</t>
  </si>
  <si>
    <t>Wagamama dinner</t>
  </si>
  <si>
    <t>Gas bill</t>
  </si>
  <si>
    <t>TK Maxx haul</t>
  </si>
  <si>
    <t>Museum &amp; café</t>
  </si>
  <si>
    <t>Deliveroo order</t>
  </si>
  <si>
    <t>Uber rides x3</t>
  </si>
  <si>
    <t>Council tax</t>
  </si>
  <si>
    <t>M&amp;S food hall</t>
  </si>
  <si>
    <t>Boots pharmacy</t>
  </si>
  <si>
    <t>Lidl shop</t>
  </si>
  <si>
    <t>Pub dinner</t>
  </si>
  <si>
    <t>Monthly rent payment</t>
  </si>
  <si>
    <t>Electricity bill</t>
  </si>
  <si>
    <t>Water bill</t>
  </si>
  <si>
    <t>Car insurance premium</t>
  </si>
  <si>
    <t>Home contents insurance</t>
  </si>
  <si>
    <t>Uber to work</t>
  </si>
  <si>
    <t>Cinema tickets</t>
  </si>
  <si>
    <t>Nando's dinner</t>
  </si>
  <si>
    <t>Sainsbury's top-up</t>
  </si>
  <si>
    <t>Train to Manchester</t>
  </si>
  <si>
    <t>ASOS clothing order</t>
  </si>
  <si>
    <t>Bus pass top-up</t>
  </si>
  <si>
    <t>Costa Coffee x3</t>
  </si>
  <si>
    <t>Bowling night</t>
  </si>
  <si>
    <t>Amazon household items</t>
  </si>
  <si>
    <t>Pizza Express</t>
  </si>
  <si>
    <t>Theatre tickets</t>
  </si>
  <si>
    <t>M&amp;S food</t>
  </si>
  <si>
    <t>Zara sale items</t>
  </si>
  <si>
    <t>Uber rides x2</t>
  </si>
  <si>
    <t>Pub quiz night</t>
  </si>
  <si>
    <t>Boots toiletries</t>
  </si>
  <si>
    <t>💰 MONTHLY BUDGET</t>
  </si>
  <si>
    <t>Enter budget amounts in column B. Actuals update from the Expense Log.</t>
  </si>
  <si>
    <t>CATEGORY</t>
  </si>
  <si>
    <t>BUDGET (£)</t>
  </si>
  <si>
    <t>ACTUAL (£)</t>
  </si>
  <si>
    <t>VARIANCE (£)</t>
  </si>
  <si>
    <t>▸  INCOME</t>
  </si>
  <si>
    <t>▸  FIXED EXPENSES</t>
  </si>
  <si>
    <t>▸  VARIABLE EXPENSES</t>
  </si>
  <si>
    <t xml:space="preserve">    Salary</t>
  </si>
  <si>
    <t xml:space="preserve">    Other Income</t>
  </si>
  <si>
    <t xml:space="preserve">    Rent</t>
  </si>
  <si>
    <t xml:space="preserve">    Utilities</t>
  </si>
  <si>
    <t xml:space="preserve">    Insurance</t>
  </si>
  <si>
    <t xml:space="preserve">    Phone</t>
  </si>
  <si>
    <t xml:space="preserve">    Subscriptions</t>
  </si>
  <si>
    <t xml:space="preserve">    Groceries</t>
  </si>
  <si>
    <t xml:space="preserve">    Transport</t>
  </si>
  <si>
    <t xml:space="preserve">    Entertainment</t>
  </si>
  <si>
    <t xml:space="preserve">    Dining</t>
  </si>
  <si>
    <t xml:space="preserve">    Shopping</t>
  </si>
  <si>
    <t>TOTAL INCOME</t>
  </si>
  <si>
    <t>TOTAL EXPENSES</t>
  </si>
  <si>
    <t>💰 REMAINING BALANCE</t>
  </si>
  <si>
    <t>DATE</t>
  </si>
  <si>
    <t>DESCRIPTION</t>
  </si>
  <si>
    <t>AMOUNT (£)</t>
  </si>
  <si>
    <t>MONTH</t>
  </si>
  <si>
    <t>TOTAL (£)</t>
  </si>
  <si>
    <t>INCOME (£)</t>
  </si>
  <si>
    <t>EXPENSES (£)</t>
  </si>
  <si>
    <t>BALANCE (£)</t>
  </si>
  <si>
    <t>TOTAL</t>
  </si>
  <si>
    <t>📊 CATEGORY TOTALS (YEAR)</t>
  </si>
  <si>
    <t>📊 BUDGET DASHBOARD</t>
  </si>
  <si>
    <t>February 2026  •  Personal Finance Tracker</t>
  </si>
  <si>
    <t>KEY METRICS</t>
  </si>
  <si>
    <t>MONTHLY INCOME</t>
  </si>
  <si>
    <t>MONTHLY EXPENSES</t>
  </si>
  <si>
    <t>NET BALANCE</t>
  </si>
  <si>
    <t>vs Budget: £3,450</t>
  </si>
  <si>
    <t>vs Budget: £2,840</t>
  </si>
  <si>
    <t>BUDGET vs ACTUAL</t>
  </si>
  <si>
    <t>SPENDING BY CATEGORY</t>
  </si>
  <si>
    <t>BUDGET</t>
  </si>
  <si>
    <t>ACTUAL</t>
  </si>
  <si>
    <t>SPENT (£)</t>
  </si>
  <si>
    <t>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</si>
</sst>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£#,##0.00"/>
    <numFmt numFmtId="165" formatCode="dd/mm/yyyy"/>
    <numFmt numFmtId="166" formatCode="\£#,##0"/>
    <numFmt numFmtId="167" formatCode="0.0%"/>
  </numFmts>
  <fonts count="2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22"/>
      <color rgb="FFFFFFFF"/>
      <name val="Aptos"/>
    </font>
    <font>
      <sz val="13"/>
      <color rgb="FF8FAADC"/>
      <name val="Aptos"/>
    </font>
    <font>
      <i/>
      <sz val="10"/>
      <color rgb="FFA6B8D4"/>
      <name val="Aptos"/>
    </font>
    <font>
      <b/>
      <sz val="10"/>
      <color rgb="FFFFFFFF"/>
      <name val="Aptos"/>
    </font>
    <font>
      <b/>
      <sz val="11"/>
      <color rgb="FF1B2A4A"/>
      <name val="Aptos"/>
    </font>
    <font>
      <sz val="10"/>
      <color rgb="FF333333"/>
      <name val="Aptos"/>
    </font>
    <font>
      <b/>
      <sz val="11"/>
      <color rgb="FFFFFFFF"/>
      <name val="Aptos"/>
    </font>
    <font>
      <b/>
      <sz val="12"/>
      <color rgb="FFFFFFFF"/>
      <name val="Aptos"/>
    </font>
    <font>
      <b/>
      <sz val="10"/>
      <color rgb="FF333333"/>
      <name val="Aptos"/>
    </font>
    <font>
      <b/>
      <sz val="13"/>
      <color rgb="FF1B2A4A"/>
      <name val="Aptos"/>
    </font>
    <font>
      <b/>
      <sz val="24"/>
      <color rgb="FFFFFFFF"/>
      <name val="Aptos"/>
    </font>
    <font>
      <sz val="12"/>
      <color rgb="FF8FAADC"/>
      <name val="Aptos"/>
    </font>
    <font>
      <b/>
      <sz val="11"/>
      <color rgb="FF666666"/>
      <name val="Aptos"/>
    </font>
    <font>
      <b/>
      <sz val="9"/>
      <color rgb="FF888888"/>
      <name val="Aptos"/>
    </font>
    <font>
      <b/>
      <sz val="20"/>
      <color rgb="FF00802B"/>
      <name val="Aptos"/>
    </font>
    <font>
      <b/>
      <sz val="20"/>
      <color rgb="FFC00000"/>
      <name val="Aptos"/>
    </font>
    <font>
      <b/>
      <sz val="20"/>
      <color rgb="FF2E75B6"/>
      <name val="Aptos"/>
    </font>
    <font>
      <sz val="9"/>
      <color rgb="FFAAAAAA"/>
      <name val="Aptos"/>
    </font>
    <font>
      <b/>
      <sz val="9"/>
      <color rgb="FFFFFFFF"/>
      <name val="Aptos"/>
    </font>
  </fonts>
  <fills count="8">
    <fill>
      <patternFill patternType="none"/>
    </fill>
    <fill>
      <patternFill patternType="gray125"/>
    </fill>
    <fill>
      <patternFill patternType="solid">
        <fgColor rgb="FF1B2A4A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2F5"/>
        <bgColor indexed="64"/>
      </patternFill>
    </fill>
  </fills>
  <borders count="44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E0E0E0"/>
      </bottom>
      <diagonal/>
    </border>
    <border>
      <left/>
      <right/>
      <top style="thin">
        <color rgb="FFE0E0E0"/>
      </top>
      <bottom style="thin">
        <color rgb="FFE0E0E0"/>
      </bottom>
      <diagonal/>
    </border>
    <border>
      <left style="thin">
        <color rgb="FFD0D0D0"/>
      </left>
      <right style="thin">
        <color rgb="FFD0D0D0"/>
      </right>
      <top style="thin">
        <color rgb="FFE0E0E0"/>
      </top>
      <bottom style="thin">
        <color rgb="FFE0E0E0"/>
      </bottom>
      <diagonal/>
    </border>
    <border>
      <left style="thin">
        <color rgb="FFD0D0D0"/>
      </left>
      <right style="thin">
        <color rgb="FFD0D0D0"/>
      </right>
      <top style="thin">
        <color rgb="FFE0E0E0"/>
      </top>
      <bottom style="thin">
        <color rgb="FFD0D0D0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 style="thin">
        <color rgb="FFD0D0D0"/>
      </left>
      <right style="thin">
        <color rgb="FFE8E8E8"/>
      </right>
      <top style="thin">
        <color rgb="FFD0D0D0"/>
      </top>
      <bottom style="thin">
        <color rgb="FFE8E8E8"/>
      </bottom>
      <diagonal/>
    </border>
    <border>
      <left style="thin">
        <color rgb="FFE8E8E8"/>
      </left>
      <right style="thin">
        <color rgb="FFE8E8E8"/>
      </right>
      <top style="thin">
        <color rgb="FFD0D0D0"/>
      </top>
      <bottom style="thin">
        <color rgb="FFE8E8E8"/>
      </bottom>
      <diagonal/>
    </border>
    <border>
      <left style="thin">
        <color rgb="FFE8E8E8"/>
      </left>
      <right style="thin">
        <color rgb="FFD0D0D0"/>
      </right>
      <top style="thin">
        <color rgb="FFD0D0D0"/>
      </top>
      <bottom style="thin">
        <color rgb="FFE8E8E8"/>
      </bottom>
      <diagonal/>
    </border>
    <border>
      <left/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 style="thin">
        <color rgb="FFE8E8E8"/>
      </top>
      <bottom/>
      <diagonal/>
    </border>
    <border>
      <left style="thin">
        <color rgb="FFE8E8E8"/>
      </left>
      <right style="thin">
        <color rgb="FFE8E8E8"/>
      </right>
      <top style="thin">
        <color rgb="FFE8E8E8"/>
      </top>
      <bottom/>
      <diagonal/>
    </border>
    <border>
      <left style="thin">
        <color rgb="FFE8E8E8"/>
      </left>
      <right/>
      <top style="thin">
        <color rgb="FFE8E8E8"/>
      </top>
      <bottom/>
      <diagonal/>
    </border>
    <border>
      <left/>
      <right/>
      <top style="thin">
        <color rgb="FFE0E0E0"/>
      </top>
      <bottom/>
      <diagonal/>
    </border>
    <border>
      <left style="thin">
        <color rgb="FFD0D0D0"/>
      </left>
      <right style="thin">
        <color rgb="FFE0E0E0"/>
      </right>
      <top style="thin">
        <color rgb="FFD0D0D0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thin">
        <color rgb="FFD0D0D0"/>
      </top>
      <bottom style="thin">
        <color rgb="FFE0E0E0"/>
      </bottom>
      <diagonal/>
    </border>
    <border>
      <left style="thin">
        <color rgb="FFE0E0E0"/>
      </left>
      <right style="thin">
        <color rgb="FFD0D0D0"/>
      </right>
      <top style="thin">
        <color rgb="FFD0D0D0"/>
      </top>
      <bottom style="thin">
        <color rgb="FFE0E0E0"/>
      </bottom>
      <diagonal/>
    </border>
    <border>
      <left/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/>
      <top style="thin">
        <color rgb="FFE0E0E0"/>
      </top>
      <bottom style="thin">
        <color rgb="FFE0E0E0"/>
      </bottom>
      <diagonal/>
    </border>
    <border>
      <left/>
      <right style="thin">
        <color rgb="FFE0E0E0"/>
      </right>
      <top style="thin">
        <color rgb="FFE0E0E0"/>
      </top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/>
      <diagonal/>
    </border>
    <border>
      <left style="thin">
        <color rgb="FFE0E0E0"/>
      </left>
      <right/>
      <top style="thin">
        <color rgb="FFE0E0E0"/>
      </top>
      <bottom/>
      <diagonal/>
    </border>
    <border>
      <left/>
      <right/>
      <top/>
      <bottom style="thin">
        <color rgb="FFE0E0E0"/>
      </bottom>
      <diagonal/>
    </border>
    <border>
      <left/>
      <right style="thin">
        <color rgb="FFE0E0E0"/>
      </right>
      <top/>
      <bottom style="thin">
        <color rgb="FFE0E0E0"/>
      </bottom>
      <diagonal/>
    </border>
    <border>
      <left style="thin">
        <color rgb="FFE0E0E0"/>
      </left>
      <right/>
      <top/>
      <bottom style="thin">
        <color rgb="FFE0E0E0"/>
      </bottom>
      <diagonal/>
    </border>
    <border>
      <left style="thin">
        <color rgb="FFE0E0E0"/>
      </left>
      <right/>
      <top/>
      <bottom/>
      <diagonal/>
    </border>
    <border>
      <left/>
      <right style="thin">
        <color rgb="FFE0E0E0"/>
      </right>
      <top/>
      <bottom/>
      <diagonal/>
    </border>
    <border>
      <left/>
      <right/>
      <top style="medium">
        <color rgb="FF2E75B6"/>
      </top>
      <bottom style="thin">
        <color rgb="FFE8E8E8"/>
      </bottom>
      <diagonal/>
    </border>
    <border>
      <left/>
      <right/>
      <top style="thin">
        <color rgb="FFE8E8E8"/>
      </top>
      <bottom style="medium">
        <color rgb="FF1B2A4A"/>
      </bottom>
      <diagonal/>
    </border>
    <border>
      <left style="thin">
        <color rgb="FFE0E0E0"/>
      </left>
      <right/>
      <top style="medium">
        <color rgb="FF2E75B6"/>
      </top>
      <bottom style="thin">
        <color rgb="FFE8E8E8"/>
      </bottom>
      <diagonal/>
    </border>
    <border>
      <left style="thin">
        <color rgb="FFE0E0E0"/>
      </left>
      <right/>
      <top style="thin">
        <color rgb="FFE8E8E8"/>
      </top>
      <bottom style="thin">
        <color rgb="FFE8E8E8"/>
      </bottom>
      <diagonal/>
    </border>
    <border>
      <left style="thin">
        <color rgb="FFE0E0E0"/>
      </left>
      <right/>
      <top style="thin">
        <color rgb="FFE8E8E8"/>
      </top>
      <bottom style="medium">
        <color rgb="FF1B2A4A"/>
      </bottom>
      <diagonal/>
    </border>
    <border>
      <left/>
      <right style="thin">
        <color rgb="FFE0E0E0"/>
      </right>
      <top style="medium">
        <color rgb="FF2E75B6"/>
      </top>
      <bottom style="thin">
        <color rgb="FFE8E8E8"/>
      </bottom>
      <diagonal/>
    </border>
    <border>
      <left/>
      <right style="thin">
        <color rgb="FFE0E0E0"/>
      </right>
      <top style="thin">
        <color rgb="FFE8E8E8"/>
      </top>
      <bottom style="thin">
        <color rgb="FFE8E8E8"/>
      </bottom>
      <diagonal/>
    </border>
    <border>
      <left/>
      <right style="thin">
        <color rgb="FFE0E0E0"/>
      </right>
      <top style="thin">
        <color rgb="FFE8E8E8"/>
      </top>
      <bottom style="medium">
        <color rgb="FF1B2A4A"/>
      </bottom>
      <diagonal/>
    </border>
    <border>
      <left style="medium">
        <color rgb="FF2E75B6"/>
      </left>
      <right/>
      <top style="medium">
        <color rgb="FF2E75B6"/>
      </top>
      <bottom style="thin">
        <color rgb="FFE8E8E8"/>
      </bottom>
      <diagonal/>
    </border>
    <border>
      <left/>
      <right style="medium">
        <color rgb="FF2E75B6"/>
      </right>
      <top style="medium">
        <color rgb="FF2E75B6"/>
      </top>
      <bottom style="thin">
        <color rgb="FFE8E8E8"/>
      </bottom>
      <diagonal/>
    </border>
    <border>
      <left style="medium">
        <color rgb="FF2E75B6"/>
      </left>
      <right/>
      <top style="thin">
        <color rgb="FFE8E8E8"/>
      </top>
      <bottom style="thin">
        <color rgb="FFE8E8E8"/>
      </bottom>
      <diagonal/>
    </border>
    <border>
      <left/>
      <right style="medium">
        <color rgb="FF2E75B6"/>
      </right>
      <top style="thin">
        <color rgb="FFE8E8E8"/>
      </top>
      <bottom style="thin">
        <color rgb="FFE8E8E8"/>
      </bottom>
      <diagonal/>
    </border>
    <border>
      <left style="medium">
        <color rgb="FF2E75B6"/>
      </left>
      <right/>
      <top style="thin">
        <color rgb="FFE8E8E8"/>
      </top>
      <bottom style="medium">
        <color rgb="FF2E75B6"/>
      </bottom>
      <diagonal/>
    </border>
    <border>
      <left/>
      <right style="medium">
        <color rgb="FF2E75B6"/>
      </right>
      <top style="thin">
        <color rgb="FFE8E8E8"/>
      </top>
      <bottom style="medium">
        <color rgb="FF2E75B6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0" xfId="0" applyFill="1"/>
    <xf numFmtId="17" fontId="3" fillId="2" borderId="0" xfId="0" applyNumberFormat="1" applyFont="1" applyFill="1" applyAlignment="1">
      <alignment horizontal="left"/>
    </xf>
    <xf numFmtId="0" fontId="4" fillId="2" borderId="0" xfId="0" applyFont="1" applyFill="1"/>
    <xf numFmtId="0" fontId="2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left"/>
    </xf>
    <xf numFmtId="164" fontId="0" fillId="4" borderId="2" xfId="0" applyNumberFormat="1" applyFill="1" applyBorder="1"/>
    <xf numFmtId="0" fontId="7" fillId="5" borderId="3" xfId="0" applyFont="1" applyFill="1" applyBorder="1" applyAlignment="1">
      <alignment horizontal="left"/>
    </xf>
    <xf numFmtId="164" fontId="7" fillId="5" borderId="3" xfId="0" applyNumberFormat="1" applyFont="1" applyFill="1" applyBorder="1" applyAlignment="1">
      <alignment horizontal="right"/>
    </xf>
    <xf numFmtId="0" fontId="7" fillId="6" borderId="3" xfId="0" applyFont="1" applyFill="1" applyBorder="1" applyAlignment="1">
      <alignment horizontal="left"/>
    </xf>
    <xf numFmtId="164" fontId="7" fillId="6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/>
    </xf>
    <xf numFmtId="164" fontId="8" fillId="2" borderId="3" xfId="0" applyNumberFormat="1" applyFont="1" applyFill="1" applyBorder="1" applyAlignment="1">
      <alignment horizontal="right"/>
    </xf>
    <xf numFmtId="0" fontId="9" fillId="3" borderId="4" xfId="0" applyFont="1" applyFill="1" applyBorder="1" applyAlignment="1">
      <alignment horizontal="left"/>
    </xf>
    <xf numFmtId="164" fontId="9" fillId="3" borderId="4" xfId="0" applyNumberFormat="1" applyFont="1" applyFill="1" applyBorder="1" applyAlignment="1">
      <alignment horizontal="right"/>
    </xf>
    <xf numFmtId="0" fontId="0" fillId="6" borderId="0" xfId="0" applyFill="1"/>
    <xf numFmtId="164" fontId="7" fillId="5" borderId="5" xfId="0" applyNumberFormat="1" applyFont="1" applyFill="1" applyBorder="1" applyAlignment="1">
      <alignment horizontal="right"/>
    </xf>
    <xf numFmtId="164" fontId="7" fillId="6" borderId="5" xfId="0" applyNumberFormat="1" applyFont="1" applyFill="1" applyBorder="1" applyAlignment="1">
      <alignment horizontal="right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7" fillId="5" borderId="9" xfId="0" applyNumberFormat="1" applyFont="1" applyFill="1" applyBorder="1" applyAlignment="1">
      <alignment horizontal="center"/>
    </xf>
    <xf numFmtId="0" fontId="7" fillId="5" borderId="10" xfId="0" applyFont="1" applyFill="1" applyBorder="1"/>
    <xf numFmtId="0" fontId="7" fillId="5" borderId="10" xfId="0" applyFont="1" applyFill="1" applyBorder="1" applyAlignment="1">
      <alignment horizontal="center"/>
    </xf>
    <xf numFmtId="164" fontId="7" fillId="5" borderId="11" xfId="0" applyNumberFormat="1" applyFont="1" applyFill="1" applyBorder="1" applyAlignment="1">
      <alignment horizontal="right"/>
    </xf>
    <xf numFmtId="165" fontId="7" fillId="6" borderId="9" xfId="0" applyNumberFormat="1" applyFont="1" applyFill="1" applyBorder="1" applyAlignment="1">
      <alignment horizontal="center"/>
    </xf>
    <xf numFmtId="0" fontId="7" fillId="6" borderId="10" xfId="0" applyFont="1" applyFill="1" applyBorder="1"/>
    <xf numFmtId="0" fontId="7" fillId="6" borderId="10" xfId="0" applyFont="1" applyFill="1" applyBorder="1" applyAlignment="1">
      <alignment horizontal="center"/>
    </xf>
    <xf numFmtId="164" fontId="7" fillId="6" borderId="11" xfId="0" applyNumberFormat="1" applyFont="1" applyFill="1" applyBorder="1" applyAlignment="1">
      <alignment horizontal="right"/>
    </xf>
    <xf numFmtId="165" fontId="7" fillId="6" borderId="12" xfId="0" applyNumberFormat="1" applyFont="1" applyFill="1" applyBorder="1" applyAlignment="1">
      <alignment horizontal="center"/>
    </xf>
    <xf numFmtId="0" fontId="7" fillId="6" borderId="13" xfId="0" applyFont="1" applyFill="1" applyBorder="1"/>
    <xf numFmtId="0" fontId="7" fillId="6" borderId="13" xfId="0" applyFont="1" applyFill="1" applyBorder="1" applyAlignment="1">
      <alignment horizontal="center"/>
    </xf>
    <xf numFmtId="164" fontId="7" fillId="6" borderId="14" xfId="0" applyNumberFormat="1" applyFont="1" applyFill="1" applyBorder="1" applyAlignment="1">
      <alignment horizontal="right"/>
    </xf>
    <xf numFmtId="0" fontId="11" fillId="0" borderId="0" xfId="0" applyFont="1"/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10" fillId="5" borderId="19" xfId="0" applyFont="1" applyFill="1" applyBorder="1" applyAlignment="1">
      <alignment horizontal="center"/>
    </xf>
    <xf numFmtId="164" fontId="7" fillId="5" borderId="20" xfId="0" applyNumberFormat="1" applyFont="1" applyFill="1" applyBorder="1" applyAlignment="1">
      <alignment horizontal="right"/>
    </xf>
    <xf numFmtId="164" fontId="7" fillId="5" borderId="21" xfId="0" applyNumberFormat="1" applyFont="1" applyFill="1" applyBorder="1" applyAlignment="1">
      <alignment horizontal="right"/>
    </xf>
    <xf numFmtId="0" fontId="10" fillId="6" borderId="19" xfId="0" applyFont="1" applyFill="1" applyBorder="1" applyAlignment="1">
      <alignment horizontal="center"/>
    </xf>
    <xf numFmtId="164" fontId="7" fillId="6" borderId="20" xfId="0" applyNumberFormat="1" applyFont="1" applyFill="1" applyBorder="1" applyAlignment="1">
      <alignment horizontal="right"/>
    </xf>
    <xf numFmtId="164" fontId="7" fillId="6" borderId="21" xfId="0" applyNumberFormat="1" applyFont="1" applyFill="1" applyBorder="1" applyAlignment="1">
      <alignment horizontal="right"/>
    </xf>
    <xf numFmtId="0" fontId="8" fillId="2" borderId="22" xfId="0" applyFont="1" applyFill="1" applyBorder="1" applyAlignment="1">
      <alignment horizontal="center"/>
    </xf>
    <xf numFmtId="164" fontId="8" fillId="2" borderId="23" xfId="0" applyNumberFormat="1" applyFont="1" applyFill="1" applyBorder="1" applyAlignment="1">
      <alignment horizontal="right"/>
    </xf>
    <xf numFmtId="164" fontId="8" fillId="2" borderId="24" xfId="0" applyNumberFormat="1" applyFont="1" applyFill="1" applyBorder="1" applyAlignment="1">
      <alignment horizontal="right"/>
    </xf>
    <xf numFmtId="0" fontId="5" fillId="3" borderId="26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left"/>
    </xf>
    <xf numFmtId="0" fontId="7" fillId="6" borderId="19" xfId="0" applyFont="1" applyFill="1" applyBorder="1" applyAlignment="1">
      <alignment horizontal="left"/>
    </xf>
    <xf numFmtId="0" fontId="7" fillId="6" borderId="22" xfId="0" applyFont="1" applyFill="1" applyBorder="1" applyAlignment="1">
      <alignment horizontal="left"/>
    </xf>
    <xf numFmtId="164" fontId="7" fillId="6" borderId="24" xfId="0" applyNumberFormat="1" applyFont="1" applyFill="1" applyBorder="1" applyAlignment="1">
      <alignment horizontal="right"/>
    </xf>
    <xf numFmtId="0" fontId="13" fillId="2" borderId="0" xfId="0" applyFont="1" applyFill="1"/>
    <xf numFmtId="0" fontId="0" fillId="7" borderId="0" xfId="0" applyFill="1"/>
    <xf numFmtId="0" fontId="14" fillId="7" borderId="0" xfId="0" applyFont="1" applyFill="1"/>
    <xf numFmtId="0" fontId="12" fillId="2" borderId="0" xfId="0" applyFont="1" applyFill="1" applyAlignment="1">
      <alignment vertical="center"/>
    </xf>
    <xf numFmtId="0" fontId="0" fillId="6" borderId="0" xfId="0" applyFill="1" applyBorder="1"/>
    <xf numFmtId="0" fontId="0" fillId="6" borderId="15" xfId="0" applyFill="1" applyBorder="1"/>
    <xf numFmtId="0" fontId="0" fillId="6" borderId="25" xfId="0" applyFill="1" applyBorder="1"/>
    <xf numFmtId="0" fontId="15" fillId="6" borderId="24" xfId="0" applyFont="1" applyFill="1" applyBorder="1" applyAlignment="1">
      <alignment horizontal="center"/>
    </xf>
    <xf numFmtId="166" fontId="16" fillId="6" borderId="28" xfId="0" applyNumberFormat="1" applyFont="1" applyFill="1" applyBorder="1" applyAlignment="1">
      <alignment horizontal="center"/>
    </xf>
    <xf numFmtId="0" fontId="19" fillId="6" borderId="27" xfId="0" applyFont="1" applyFill="1" applyBorder="1" applyAlignment="1">
      <alignment horizontal="center"/>
    </xf>
    <xf numFmtId="0" fontId="0" fillId="6" borderId="22" xfId="0" applyFill="1" applyBorder="1"/>
    <xf numFmtId="0" fontId="0" fillId="6" borderId="29" xfId="0" applyFill="1" applyBorder="1"/>
    <xf numFmtId="0" fontId="0" fillId="6" borderId="26" xfId="0" applyFill="1" applyBorder="1"/>
    <xf numFmtId="166" fontId="17" fillId="6" borderId="28" xfId="0" applyNumberFormat="1" applyFont="1" applyFill="1" applyBorder="1" applyAlignment="1">
      <alignment horizontal="center"/>
    </xf>
    <xf numFmtId="166" fontId="18" fillId="6" borderId="28" xfId="0" applyNumberFormat="1" applyFont="1" applyFill="1" applyBorder="1" applyAlignment="1">
      <alignment horizontal="center"/>
    </xf>
    <xf numFmtId="0" fontId="20" fillId="3" borderId="30" xfId="0" applyFont="1" applyFill="1" applyBorder="1" applyAlignment="1">
      <alignment horizontal="center"/>
    </xf>
    <xf numFmtId="164" fontId="5" fillId="2" borderId="31" xfId="0" applyNumberFormat="1" applyFont="1" applyFill="1" applyBorder="1" applyAlignment="1">
      <alignment horizontal="right"/>
    </xf>
    <xf numFmtId="0" fontId="20" fillId="3" borderId="32" xfId="0" applyFont="1" applyFill="1" applyBorder="1" applyAlignment="1">
      <alignment horizontal="left"/>
    </xf>
    <xf numFmtId="0" fontId="7" fillId="6" borderId="33" xfId="0" applyFont="1" applyFill="1" applyBorder="1" applyAlignment="1">
      <alignment horizontal="left"/>
    </xf>
    <xf numFmtId="0" fontId="7" fillId="5" borderId="33" xfId="0" applyFont="1" applyFill="1" applyBorder="1" applyAlignment="1">
      <alignment horizontal="left"/>
    </xf>
    <xf numFmtId="0" fontId="5" fillId="2" borderId="34" xfId="0" applyFont="1" applyFill="1" applyBorder="1" applyAlignment="1">
      <alignment horizontal="left"/>
    </xf>
    <xf numFmtId="0" fontId="20" fillId="3" borderId="35" xfId="0" applyFont="1" applyFill="1" applyBorder="1" applyAlignment="1">
      <alignment horizontal="center"/>
    </xf>
    <xf numFmtId="164" fontId="7" fillId="6" borderId="36" xfId="0" applyNumberFormat="1" applyFont="1" applyFill="1" applyBorder="1" applyAlignment="1">
      <alignment horizontal="right"/>
    </xf>
    <xf numFmtId="164" fontId="7" fillId="5" borderId="36" xfId="0" applyNumberFormat="1" applyFont="1" applyFill="1" applyBorder="1" applyAlignment="1">
      <alignment horizontal="right"/>
    </xf>
    <xf numFmtId="164" fontId="5" fillId="2" borderId="37" xfId="0" applyNumberFormat="1" applyFont="1" applyFill="1" applyBorder="1" applyAlignment="1">
      <alignment horizontal="right"/>
    </xf>
    <xf numFmtId="167" fontId="7" fillId="6" borderId="36" xfId="0" applyNumberFormat="1" applyFont="1" applyFill="1" applyBorder="1" applyAlignment="1">
      <alignment horizontal="right"/>
    </xf>
    <xf numFmtId="167" fontId="7" fillId="5" borderId="36" xfId="0" applyNumberFormat="1" applyFont="1" applyFill="1" applyBorder="1" applyAlignment="1">
      <alignment horizontal="right"/>
    </xf>
    <xf numFmtId="167" fontId="5" fillId="2" borderId="37" xfId="0" applyNumberFormat="1" applyFont="1" applyFill="1" applyBorder="1" applyAlignment="1">
      <alignment horizontal="right"/>
    </xf>
    <xf numFmtId="0" fontId="5" fillId="3" borderId="38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/>
    </xf>
    <xf numFmtId="164" fontId="7" fillId="5" borderId="41" xfId="0" applyNumberFormat="1" applyFont="1" applyFill="1" applyBorder="1" applyAlignment="1">
      <alignment horizontal="right"/>
    </xf>
    <xf numFmtId="0" fontId="10" fillId="6" borderId="40" xfId="0" applyFont="1" applyFill="1" applyBorder="1" applyAlignment="1">
      <alignment horizontal="center"/>
    </xf>
    <xf numFmtId="164" fontId="10" fillId="6" borderId="41" xfId="0" applyNumberFormat="1" applyFont="1" applyFill="1" applyBorder="1" applyAlignment="1">
      <alignment horizontal="right"/>
    </xf>
    <xf numFmtId="164" fontId="10" fillId="5" borderId="41" xfId="0" applyNumberFormat="1" applyFont="1" applyFill="1" applyBorder="1" applyAlignment="1">
      <alignment horizontal="right"/>
    </xf>
    <xf numFmtId="0" fontId="10" fillId="6" borderId="42" xfId="0" applyFont="1" applyFill="1" applyBorder="1" applyAlignment="1">
      <alignment horizontal="center"/>
    </xf>
    <xf numFmtId="164" fontId="10" fillId="6" borderId="43" xfId="0" applyNumberFormat="1" applyFont="1" applyFill="1" applyBorder="1" applyAlignment="1">
      <alignment horizontal="right"/>
    </xf>
  </cellXfs>
  <cellStyles count="1">
    <cellStyle name="Normal" xfId="0" builtinId="0"/>
  </cellStyles>
  <dxfs count="9">
    <dxf>
      <font>
        <color rgb="FF00802B"/>
      </font>
    </dxf>
    <dxf>
      <font>
        <b/>
        <i val="0"/>
        <color rgb="FFC00000"/>
      </font>
    </dxf>
    <dxf>
      <font>
        <color rgb="FF00802B"/>
      </font>
    </dxf>
    <dxf>
      <font>
        <color rgb="FFC00000"/>
      </font>
    </dxf>
    <dxf>
      <font>
        <color rgb="FF00802B"/>
      </font>
    </dxf>
    <dxf>
      <font>
        <color rgb="FFC00000"/>
      </font>
    </dxf>
    <dxf>
      <fill>
        <patternFill patternType="solid">
          <fgColor rgb="FFFFC7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Budget vs Actual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Dashboard!$C$11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Dashboard!$B$12:$B$21</c:f>
              <c:strCache>
                <c:ptCount val="10"/>
                <c:pt idx="0">
                  <c:v>Rent</c:v>
                </c:pt>
                <c:pt idx="1">
                  <c:v>Utilities</c:v>
                </c:pt>
                <c:pt idx="2">
                  <c:v>Insurance</c:v>
                </c:pt>
                <c:pt idx="3">
                  <c:v>Phone</c:v>
                </c:pt>
                <c:pt idx="4">
                  <c:v>Subscriptions</c:v>
                </c:pt>
                <c:pt idx="5">
                  <c:v>Groceries</c:v>
                </c:pt>
                <c:pt idx="6">
                  <c:v>Transport</c:v>
                </c:pt>
                <c:pt idx="7">
                  <c:v>Entertainment</c:v>
                </c:pt>
                <c:pt idx="8">
                  <c:v>Dining</c:v>
                </c:pt>
                <c:pt idx="9">
                  <c:v>Shopping</c:v>
                </c:pt>
              </c:strCache>
            </c:strRef>
          </c:cat>
          <c:val>
            <c:numRef>
              <c:f>Dashboard!$C$12:$C$21</c:f>
              <c:numCache>
                <c:formatCode>\£#,##0.00</c:formatCode>
                <c:ptCount val="10"/>
                <c:pt idx="0">
                  <c:v>1200</c:v>
                </c:pt>
                <c:pt idx="1">
                  <c:v>350</c:v>
                </c:pt>
                <c:pt idx="2">
                  <c:v>130</c:v>
                </c:pt>
                <c:pt idx="3">
                  <c:v>45</c:v>
                </c:pt>
                <c:pt idx="4">
                  <c:v>65</c:v>
                </c:pt>
                <c:pt idx="5">
                  <c:v>400</c:v>
                </c:pt>
                <c:pt idx="6">
                  <c:v>180</c:v>
                </c:pt>
                <c:pt idx="7">
                  <c:v>120</c:v>
                </c:pt>
                <c:pt idx="8">
                  <c:v>150</c:v>
                </c:pt>
                <c:pt idx="9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83-BA4A-98C0-46AE8437B323}"/>
            </c:ext>
          </c:extLst>
        </c:ser>
        <c:ser>
          <c:idx val="1"/>
          <c:order val="1"/>
          <c:tx>
            <c:strRef>
              <c:f>Dashboard!$D$11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Dashboard!$B$12:$B$21</c:f>
              <c:strCache>
                <c:ptCount val="10"/>
                <c:pt idx="0">
                  <c:v>Rent</c:v>
                </c:pt>
                <c:pt idx="1">
                  <c:v>Utilities</c:v>
                </c:pt>
                <c:pt idx="2">
                  <c:v>Insurance</c:v>
                </c:pt>
                <c:pt idx="3">
                  <c:v>Phone</c:v>
                </c:pt>
                <c:pt idx="4">
                  <c:v>Subscriptions</c:v>
                </c:pt>
                <c:pt idx="5">
                  <c:v>Groceries</c:v>
                </c:pt>
                <c:pt idx="6">
                  <c:v>Transport</c:v>
                </c:pt>
                <c:pt idx="7">
                  <c:v>Entertainment</c:v>
                </c:pt>
                <c:pt idx="8">
                  <c:v>Dining</c:v>
                </c:pt>
                <c:pt idx="9">
                  <c:v>Shopping</c:v>
                </c:pt>
              </c:strCache>
            </c:strRef>
          </c:cat>
          <c:val>
            <c:numRef>
              <c:f>Dashboard!$D$12:$D$21</c:f>
              <c:numCache>
                <c:formatCode>\£#,##0.00</c:formatCode>
                <c:ptCount val="10"/>
                <c:pt idx="0">
                  <c:v>1200</c:v>
                </c:pt>
                <c:pt idx="1">
                  <c:v>340</c:v>
                </c:pt>
                <c:pt idx="2">
                  <c:v>123</c:v>
                </c:pt>
                <c:pt idx="3">
                  <c:v>42</c:v>
                </c:pt>
                <c:pt idx="4">
                  <c:v>61.97</c:v>
                </c:pt>
                <c:pt idx="5">
                  <c:v>436.29999999999995</c:v>
                </c:pt>
                <c:pt idx="6">
                  <c:v>175</c:v>
                </c:pt>
                <c:pt idx="7">
                  <c:v>87</c:v>
                </c:pt>
                <c:pt idx="8">
                  <c:v>187.70000000000002</c:v>
                </c:pt>
                <c:pt idx="9">
                  <c:v>154.49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83-BA4A-98C0-46AE8437B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8847040"/>
        <c:axId val="1428832256"/>
      </c:barChart>
      <c:catAx>
        <c:axId val="1428847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8832256"/>
        <c:crosses val="autoZero"/>
        <c:auto val="1"/>
        <c:lblAlgn val="ctr"/>
        <c:lblOffset val="100"/>
        <c:noMultiLvlLbl val="0"/>
      </c:catAx>
      <c:valAx>
        <c:axId val="1428832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£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884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Spending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Dashboard!$G$11</c:f>
              <c:strCache>
                <c:ptCount val="1"/>
                <c:pt idx="0">
                  <c:v>SPENT (£)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Dashboard!$F$12:$F$21</c:f>
              <c:strCache>
                <c:ptCount val="10"/>
                <c:pt idx="0">
                  <c:v>Rent</c:v>
                </c:pt>
                <c:pt idx="1">
                  <c:v>Utilities</c:v>
                </c:pt>
                <c:pt idx="2">
                  <c:v>Insurance</c:v>
                </c:pt>
                <c:pt idx="3">
                  <c:v>Phone</c:v>
                </c:pt>
                <c:pt idx="4">
                  <c:v>Subscriptions</c:v>
                </c:pt>
                <c:pt idx="5">
                  <c:v>Groceries</c:v>
                </c:pt>
                <c:pt idx="6">
                  <c:v>Transport</c:v>
                </c:pt>
                <c:pt idx="7">
                  <c:v>Entertainment</c:v>
                </c:pt>
                <c:pt idx="8">
                  <c:v>Dining</c:v>
                </c:pt>
                <c:pt idx="9">
                  <c:v>Shopping</c:v>
                </c:pt>
              </c:strCache>
            </c:strRef>
          </c:cat>
          <c:val>
            <c:numRef>
              <c:f>Dashboard!$G$12:$G$21</c:f>
              <c:numCache>
                <c:formatCode>\£#,##0.00</c:formatCode>
                <c:ptCount val="10"/>
                <c:pt idx="0">
                  <c:v>1200</c:v>
                </c:pt>
                <c:pt idx="1">
                  <c:v>340</c:v>
                </c:pt>
                <c:pt idx="2">
                  <c:v>123</c:v>
                </c:pt>
                <c:pt idx="3">
                  <c:v>42</c:v>
                </c:pt>
                <c:pt idx="4">
                  <c:v>61.97</c:v>
                </c:pt>
                <c:pt idx="5">
                  <c:v>436.29999999999995</c:v>
                </c:pt>
                <c:pt idx="6">
                  <c:v>175</c:v>
                </c:pt>
                <c:pt idx="7">
                  <c:v>87</c:v>
                </c:pt>
                <c:pt idx="8">
                  <c:v>187.70000000000002</c:v>
                </c:pt>
                <c:pt idx="9">
                  <c:v>154.49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6-6C4E-8C31-B5C098FE7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 vs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'Annual Overview'!$B$1</c:f>
              <c:strCache>
                <c:ptCount val="1"/>
                <c:pt idx="0">
                  <c:v>INCOME (£)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'Annual Overview'!$A$2:$A$13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'Annual Overview'!$B$2:$B$13</c:f>
              <c:numCache>
                <c:formatCode>\£#,##0.00</c:formatCode>
                <c:ptCount val="12"/>
                <c:pt idx="0">
                  <c:v>3450</c:v>
                </c:pt>
                <c:pt idx="1">
                  <c:v>3475</c:v>
                </c:pt>
                <c:pt idx="2">
                  <c:v>3450</c:v>
                </c:pt>
                <c:pt idx="3">
                  <c:v>3500</c:v>
                </c:pt>
                <c:pt idx="4">
                  <c:v>3450</c:v>
                </c:pt>
                <c:pt idx="5">
                  <c:v>3600</c:v>
                </c:pt>
                <c:pt idx="6">
                  <c:v>3450</c:v>
                </c:pt>
                <c:pt idx="7">
                  <c:v>3450</c:v>
                </c:pt>
                <c:pt idx="8">
                  <c:v>3500</c:v>
                </c:pt>
                <c:pt idx="9">
                  <c:v>3450</c:v>
                </c:pt>
                <c:pt idx="10">
                  <c:v>3550</c:v>
                </c:pt>
                <c:pt idx="11">
                  <c:v>3700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8-E840-BFA4-FF2234221EE4}"/>
            </c:ext>
          </c:extLst>
        </c:ser>
        <c:ser>
          <c:idx val="1"/>
          <c:order val="1"/>
          <c:tx>
            <c:strRef>
              <c:f>'Annual Overview'!$C$1</c:f>
              <c:strCache>
                <c:ptCount val="1"/>
                <c:pt idx="0">
                  <c:v>EXPENSES (£)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'Annual Overview'!$A$2:$A$13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'Annual Overview'!$C$2:$C$13</c:f>
              <c:numCache>
                <c:formatCode>\£#,##0.00</c:formatCode>
                <c:ptCount val="12"/>
                <c:pt idx="0">
                  <c:v>2688.85</c:v>
                </c:pt>
                <c:pt idx="1">
                  <c:v>2807.46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E8-E840-BFA4-FF2234221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1415808"/>
        <c:axId val="1321408192"/>
      </c:areaChart>
      <c:catAx>
        <c:axId val="132141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1408192"/>
        <c:crosses val="autoZero"/>
        <c:auto val="1"/>
        <c:lblAlgn val="ctr"/>
        <c:lblOffset val="100"/>
        <c:noMultiLvlLbl val="0"/>
      </c:catAx>
      <c:valAx>
        <c:axId val="132140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£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141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Balance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'Annual Overview'!$B$1</c:f>
              <c:strCache>
                <c:ptCount val="1"/>
                <c:pt idx="0">
                  <c:v>INCOME (£)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'Annual Overview'!$A$2:$A$13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'Annual Overview'!$B$2:$B$13</c:f>
              <c:numCache>
                <c:formatCode>\£#,##0.00</c:formatCode>
                <c:ptCount val="12"/>
                <c:pt idx="0">
                  <c:v>3450</c:v>
                </c:pt>
                <c:pt idx="1">
                  <c:v>3475</c:v>
                </c:pt>
                <c:pt idx="2">
                  <c:v>3450</c:v>
                </c:pt>
                <c:pt idx="3">
                  <c:v>3500</c:v>
                </c:pt>
                <c:pt idx="4">
                  <c:v>3450</c:v>
                </c:pt>
                <c:pt idx="5">
                  <c:v>3600</c:v>
                </c:pt>
                <c:pt idx="6">
                  <c:v>3450</c:v>
                </c:pt>
                <c:pt idx="7">
                  <c:v>3450</c:v>
                </c:pt>
                <c:pt idx="8">
                  <c:v>3500</c:v>
                </c:pt>
                <c:pt idx="9">
                  <c:v>3450</c:v>
                </c:pt>
                <c:pt idx="10">
                  <c:v>3550</c:v>
                </c:pt>
                <c:pt idx="11">
                  <c:v>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E-3245-83AB-858841363388}"/>
            </c:ext>
          </c:extLst>
        </c:ser>
        <c:ser>
          <c:idx val="1"/>
          <c:order val="1"/>
          <c:tx>
            <c:strRef>
              <c:f>'Annual Overview'!$C$1</c:f>
              <c:strCache>
                <c:ptCount val="1"/>
                <c:pt idx="0">
                  <c:v>EXPENSES (£)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'Annual Overview'!$A$2:$A$13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'Annual Overview'!$C$2:$C$13</c:f>
              <c:numCache>
                <c:formatCode>\£#,##0.00</c:formatCode>
                <c:ptCount val="12"/>
                <c:pt idx="0">
                  <c:v>2688.85</c:v>
                </c:pt>
                <c:pt idx="1">
                  <c:v>2807.46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E-3245-83AB-858841363388}"/>
            </c:ext>
          </c:extLst>
        </c:ser>
        <c:ser>
          <c:idx val="2"/>
          <c:order val="2"/>
          <c:tx>
            <c:strRef>
              <c:f>'Annual Overview'!$D$1</c:f>
              <c:strCache>
                <c:ptCount val="1"/>
                <c:pt idx="0">
                  <c:v>BALANCE (£)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'Annual Overview'!$A$2:$A$13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'Annual Overview'!$D$2:$D$13</c:f>
              <c:numCache>
                <c:formatCode>\£#,##0.00</c:formatCode>
                <c:ptCount val="12"/>
                <c:pt idx="0">
                  <c:v>761.15000000000009</c:v>
                </c:pt>
                <c:pt idx="1">
                  <c:v>667.54</c:v>
                </c:pt>
                <c:pt idx="2">
                  <c:v>3450</c:v>
                </c:pt>
                <c:pt idx="3">
                  <c:v>3500</c:v>
                </c:pt>
                <c:pt idx="4">
                  <c:v>3450</c:v>
                </c:pt>
                <c:pt idx="5">
                  <c:v>3600</c:v>
                </c:pt>
                <c:pt idx="6">
                  <c:v>3450</c:v>
                </c:pt>
                <c:pt idx="7">
                  <c:v>3450</c:v>
                </c:pt>
                <c:pt idx="8">
                  <c:v>3500</c:v>
                </c:pt>
                <c:pt idx="9">
                  <c:v>3450</c:v>
                </c:pt>
                <c:pt idx="10">
                  <c:v>3550</c:v>
                </c:pt>
                <c:pt idx="11">
                  <c:v>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5E-3245-83AB-858841363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830144"/>
        <c:axId val="1325188416"/>
      </c:lineChart>
      <c:catAx>
        <c:axId val="134283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188416"/>
        <c:crosses val="autoZero"/>
        <c:auto val="1"/>
        <c:lblAlgn val="ctr"/>
        <c:lblOffset val="100"/>
        <c:noMultiLvlLbl val="0"/>
      </c:catAx>
      <c:valAx>
        <c:axId val="132518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£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283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Category Spending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'Annual Overview'!$G$17</c:f>
              <c:strCache>
                <c:ptCount val="1"/>
                <c:pt idx="0">
                  <c:v>TOTAL (£)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'Annual Overview'!$F$18:$F$27</c:f>
              <c:strCache>
                <c:ptCount val="10"/>
                <c:pt idx="0">
                  <c:v>Rent</c:v>
                </c:pt>
                <c:pt idx="1">
                  <c:v>Utilities</c:v>
                </c:pt>
                <c:pt idx="2">
                  <c:v>Insurance</c:v>
                </c:pt>
                <c:pt idx="3">
                  <c:v>Phone</c:v>
                </c:pt>
                <c:pt idx="4">
                  <c:v>Subscriptions</c:v>
                </c:pt>
                <c:pt idx="5">
                  <c:v>Groceries</c:v>
                </c:pt>
                <c:pt idx="6">
                  <c:v>Transport</c:v>
                </c:pt>
                <c:pt idx="7">
                  <c:v>Entertainment</c:v>
                </c:pt>
                <c:pt idx="8">
                  <c:v>Dining</c:v>
                </c:pt>
                <c:pt idx="9">
                  <c:v>Shopping</c:v>
                </c:pt>
              </c:strCache>
            </c:strRef>
          </c:cat>
          <c:val>
            <c:numRef>
              <c:f>'Annual Overview'!$G$18:$G$27</c:f>
              <c:numCache>
                <c:formatCode>\£#,##0.00</c:formatCode>
                <c:ptCount val="10"/>
                <c:pt idx="0">
                  <c:v>2400</c:v>
                </c:pt>
                <c:pt idx="1">
                  <c:v>667</c:v>
                </c:pt>
                <c:pt idx="2">
                  <c:v>246</c:v>
                </c:pt>
                <c:pt idx="3">
                  <c:v>84</c:v>
                </c:pt>
                <c:pt idx="4">
                  <c:v>123.94</c:v>
                </c:pt>
                <c:pt idx="5">
                  <c:v>827.45</c:v>
                </c:pt>
                <c:pt idx="6">
                  <c:v>336</c:v>
                </c:pt>
                <c:pt idx="7">
                  <c:v>189.5</c:v>
                </c:pt>
                <c:pt idx="8">
                  <c:v>293.45</c:v>
                </c:pt>
                <c:pt idx="9">
                  <c:v>328.97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3-BB41-AE21-7FA1A0E14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25261568"/>
        <c:axId val="1325263360"/>
      </c:barChart>
      <c:catAx>
        <c:axId val="1325261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263360"/>
        <c:crosses val="autoZero"/>
        <c:auto val="1"/>
        <c:lblAlgn val="ctr"/>
        <c:lblOffset val="100"/>
        <c:noMultiLvlLbl val="0"/>
      </c:catAx>
      <c:valAx>
        <c:axId val="132526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£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26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4</xdr:col>
      <xdr:colOff>0</xdr:colOff>
      <xdr:row>37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4BED91-AAA6-6C8E-711D-211746305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23</xdr:row>
      <xdr:rowOff>0</xdr:rowOff>
    </xdr:from>
    <xdr:to>
      <xdr:col>8</xdr:col>
      <xdr:colOff>0</xdr:colOff>
      <xdr:row>37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EB2DB3-3BA2-A98E-89C5-B2C093AA4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3</xdr:col>
      <xdr:colOff>508000</xdr:colOff>
      <xdr:row>29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BEE78A-3B52-0D1B-EE2B-5B37A10D0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3</xdr:col>
      <xdr:colOff>508000</xdr:colOff>
      <xdr:row>30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6DF290F-5276-3B24-56CE-1A3A61155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3</xdr:col>
      <xdr:colOff>508000</xdr:colOff>
      <xdr:row>41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B620DDB-D45F-C6DF-DF46-DBDF21B47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46FE516-8B59-1B47-869E-4208FBB95047}">
  <we:reference id="29673e3c-d826-4f00-92ee-162334a52b1a" version="1.0.0.5" store="EXCatalog" storeType="EXCatalog"/>
  <we:alternateReferences>
    <we:reference id="WA200009404" version="1.0.0.5" store="en-GB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L30"/>
  <sheetViews>
    <sheetView tabSelected="1" zoomScale="140" zoomScaleNormal="140" workbookViewId="0">
      <selection activeCell="O25" sqref="O25"/>
    </sheetView>
  </sheetViews>
  <sheetFormatPr baseColWidth="10" defaultColWidth="8.83203125" defaultRowHeight="15" x14ac:dyDescent="0.2"/>
  <cols>
    <col min="1" max="1" width="3.33203125" customWidth="1"/>
    <col min="2" max="4" width="20" customWidth="1"/>
    <col min="5" max="5" width="3.33203125" customWidth="1"/>
    <col min="6" max="8" width="20" customWidth="1"/>
    <col min="9" max="9" width="3.33203125" customWidth="1"/>
    <col min="10" max="11" width="20" customWidth="1"/>
    <col min="12" max="12" width="3.33203125" customWidth="1"/>
  </cols>
  <sheetData>
    <row r="1" spans="1:12" ht="42" customHeight="1" x14ac:dyDescent="0.2">
      <c r="A1" s="3"/>
      <c r="B1" s="58" t="s">
        <v>106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2" customHeight="1" x14ac:dyDescent="0.2">
      <c r="A2" s="3"/>
      <c r="B2" s="55" t="s">
        <v>107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8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0" customHeight="1" x14ac:dyDescent="0.2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22" customHeight="1" x14ac:dyDescent="0.2">
      <c r="A5" s="56"/>
      <c r="B5" s="57" t="s">
        <v>108</v>
      </c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22" customHeight="1" x14ac:dyDescent="0.2">
      <c r="A6" s="56"/>
      <c r="B6" s="62" t="s">
        <v>109</v>
      </c>
      <c r="C6" s="60"/>
      <c r="D6" s="65"/>
      <c r="E6" s="56"/>
      <c r="F6" s="62" t="s">
        <v>110</v>
      </c>
      <c r="G6" s="60"/>
      <c r="H6" s="65"/>
      <c r="I6" s="56"/>
      <c r="J6" s="62" t="s">
        <v>111</v>
      </c>
      <c r="K6" s="65"/>
      <c r="L6" s="56"/>
    </row>
    <row r="7" spans="1:12" ht="36" customHeight="1" x14ac:dyDescent="0.35">
      <c r="A7" s="56"/>
      <c r="B7" s="63">
        <f>'Monthly Budget'!C22</f>
        <v>3475</v>
      </c>
      <c r="C7" s="59"/>
      <c r="D7" s="66"/>
      <c r="E7" s="56"/>
      <c r="F7" s="68">
        <f>'Monthly Budget'!C23</f>
        <v>2807.46</v>
      </c>
      <c r="G7" s="59"/>
      <c r="H7" s="66"/>
      <c r="I7" s="56"/>
      <c r="J7" s="69">
        <f>'Monthly Budget'!C24</f>
        <v>667.54</v>
      </c>
      <c r="K7" s="66"/>
      <c r="L7" s="56"/>
    </row>
    <row r="8" spans="1:12" ht="20" customHeight="1" x14ac:dyDescent="0.2">
      <c r="A8" s="56"/>
      <c r="B8" s="64" t="s">
        <v>112</v>
      </c>
      <c r="C8" s="61"/>
      <c r="D8" s="67"/>
      <c r="E8" s="56"/>
      <c r="F8" s="64" t="s">
        <v>113</v>
      </c>
      <c r="G8" s="61"/>
      <c r="H8" s="67"/>
      <c r="I8" s="56"/>
      <c r="J8" s="64" t="str">
        <f>IF(B7&gt;0,"✓ Under Budget","⚠ Over Budget")</f>
        <v>✓ Under Budget</v>
      </c>
      <c r="K8" s="67"/>
      <c r="L8" s="56"/>
    </row>
    <row r="9" spans="1:12" ht="10" customHeight="1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</row>
    <row r="10" spans="1:12" ht="22" customHeight="1" thickBot="1" x14ac:dyDescent="0.25">
      <c r="A10" s="56"/>
      <c r="B10" s="57" t="s">
        <v>114</v>
      </c>
      <c r="C10" s="56"/>
      <c r="D10" s="56"/>
      <c r="E10" s="56"/>
      <c r="F10" s="57" t="s">
        <v>115</v>
      </c>
      <c r="G10" s="56"/>
      <c r="H10" s="56"/>
      <c r="I10" s="56"/>
      <c r="J10" s="56"/>
      <c r="K10" s="56"/>
      <c r="L10" s="56"/>
    </row>
    <row r="11" spans="1:12" ht="24" customHeight="1" x14ac:dyDescent="0.2">
      <c r="A11" s="56"/>
      <c r="B11" s="72" t="s">
        <v>74</v>
      </c>
      <c r="C11" s="70" t="s">
        <v>116</v>
      </c>
      <c r="D11" s="76" t="s">
        <v>117</v>
      </c>
      <c r="E11" s="56"/>
      <c r="F11" s="72" t="s">
        <v>74</v>
      </c>
      <c r="G11" s="70" t="s">
        <v>118</v>
      </c>
      <c r="H11" s="76" t="s">
        <v>119</v>
      </c>
      <c r="I11" s="56"/>
      <c r="J11" s="56"/>
      <c r="K11" s="56"/>
      <c r="L11" s="56"/>
    </row>
    <row r="12" spans="1:12" x14ac:dyDescent="0.2">
      <c r="A12" s="56"/>
      <c r="B12" s="73" t="s">
        <v>0</v>
      </c>
      <c r="C12" s="20">
        <f>'Monthly Budget'!B11</f>
        <v>1200</v>
      </c>
      <c r="D12" s="77">
        <f>'Monthly Budget'!C11</f>
        <v>1200</v>
      </c>
      <c r="E12" s="56"/>
      <c r="F12" s="73" t="s">
        <v>0</v>
      </c>
      <c r="G12" s="20">
        <f>'Monthly Budget'!C11</f>
        <v>1200</v>
      </c>
      <c r="H12" s="80">
        <f>IF('Monthly Budget'!C23=0,0,'Monthly Budget'!C11/'Monthly Budget'!C23)</f>
        <v>0.42743262593233738</v>
      </c>
      <c r="I12" s="56"/>
      <c r="J12" s="56"/>
      <c r="K12" s="56"/>
      <c r="L12" s="56"/>
    </row>
    <row r="13" spans="1:12" x14ac:dyDescent="0.2">
      <c r="A13" s="56"/>
      <c r="B13" s="74" t="s">
        <v>1</v>
      </c>
      <c r="C13" s="19">
        <f>'Monthly Budget'!B12</f>
        <v>350</v>
      </c>
      <c r="D13" s="78">
        <f>'Monthly Budget'!C12</f>
        <v>340</v>
      </c>
      <c r="E13" s="56"/>
      <c r="F13" s="74" t="s">
        <v>1</v>
      </c>
      <c r="G13" s="19">
        <f>'Monthly Budget'!C12</f>
        <v>340</v>
      </c>
      <c r="H13" s="81">
        <f>IF('Monthly Budget'!C23=0,0,'Monthly Budget'!C12/'Monthly Budget'!C23)</f>
        <v>0.12110591068082893</v>
      </c>
      <c r="I13" s="56"/>
      <c r="J13" s="56"/>
      <c r="K13" s="56"/>
      <c r="L13" s="56"/>
    </row>
    <row r="14" spans="1:12" x14ac:dyDescent="0.2">
      <c r="A14" s="56"/>
      <c r="B14" s="73" t="s">
        <v>2</v>
      </c>
      <c r="C14" s="20">
        <f>'Monthly Budget'!B13</f>
        <v>130</v>
      </c>
      <c r="D14" s="77">
        <f>'Monthly Budget'!C13</f>
        <v>123</v>
      </c>
      <c r="E14" s="56"/>
      <c r="F14" s="73" t="s">
        <v>2</v>
      </c>
      <c r="G14" s="20">
        <f>'Monthly Budget'!C13</f>
        <v>123</v>
      </c>
      <c r="H14" s="80">
        <f>IF('Monthly Budget'!C23=0,0,'Monthly Budget'!C13/'Monthly Budget'!C23)</f>
        <v>4.3811844158064585E-2</v>
      </c>
      <c r="I14" s="56"/>
      <c r="J14" s="56"/>
      <c r="K14" s="56"/>
      <c r="L14" s="56"/>
    </row>
    <row r="15" spans="1:12" x14ac:dyDescent="0.2">
      <c r="A15" s="56"/>
      <c r="B15" s="74" t="s">
        <v>3</v>
      </c>
      <c r="C15" s="19">
        <f>'Monthly Budget'!B14</f>
        <v>45</v>
      </c>
      <c r="D15" s="78">
        <f>'Monthly Budget'!C14</f>
        <v>42</v>
      </c>
      <c r="E15" s="56"/>
      <c r="F15" s="74" t="s">
        <v>3</v>
      </c>
      <c r="G15" s="19">
        <f>'Monthly Budget'!C14</f>
        <v>42</v>
      </c>
      <c r="H15" s="81">
        <f>IF('Monthly Budget'!C23=0,0,'Monthly Budget'!C14/'Monthly Budget'!C23)</f>
        <v>1.496014190763181E-2</v>
      </c>
      <c r="I15" s="56"/>
      <c r="J15" s="56"/>
      <c r="K15" s="56"/>
      <c r="L15" s="56"/>
    </row>
    <row r="16" spans="1:12" x14ac:dyDescent="0.2">
      <c r="A16" s="56"/>
      <c r="B16" s="73" t="s">
        <v>4</v>
      </c>
      <c r="C16" s="20">
        <f>'Monthly Budget'!B15</f>
        <v>65</v>
      </c>
      <c r="D16" s="77">
        <f>'Monthly Budget'!C15</f>
        <v>61.97</v>
      </c>
      <c r="E16" s="56"/>
      <c r="F16" s="73" t="s">
        <v>4</v>
      </c>
      <c r="G16" s="20">
        <f>'Monthly Budget'!C15</f>
        <v>61.97</v>
      </c>
      <c r="H16" s="80">
        <f>IF('Monthly Budget'!C23=0,0,'Monthly Budget'!C15/'Monthly Budget'!C23)</f>
        <v>2.207333319085579E-2</v>
      </c>
      <c r="I16" s="56"/>
      <c r="J16" s="56"/>
      <c r="K16" s="56"/>
      <c r="L16" s="56"/>
    </row>
    <row r="17" spans="1:12" x14ac:dyDescent="0.2">
      <c r="A17" s="56"/>
      <c r="B17" s="74" t="s">
        <v>5</v>
      </c>
      <c r="C17" s="19">
        <f>'Monthly Budget'!B17</f>
        <v>400</v>
      </c>
      <c r="D17" s="78">
        <f>'Monthly Budget'!C17</f>
        <v>436.29999999999995</v>
      </c>
      <c r="E17" s="56"/>
      <c r="F17" s="74" t="s">
        <v>5</v>
      </c>
      <c r="G17" s="19">
        <f>'Monthly Budget'!C17</f>
        <v>436.29999999999995</v>
      </c>
      <c r="H17" s="81">
        <f>IF('Monthly Budget'!C23=0,0,'Monthly Budget'!C17/'Monthly Budget'!C23)</f>
        <v>0.15540737891189899</v>
      </c>
      <c r="I17" s="56"/>
      <c r="J17" s="56"/>
      <c r="K17" s="56"/>
      <c r="L17" s="56"/>
    </row>
    <row r="18" spans="1:12" x14ac:dyDescent="0.2">
      <c r="A18" s="56"/>
      <c r="B18" s="73" t="s">
        <v>6</v>
      </c>
      <c r="C18" s="20">
        <f>'Monthly Budget'!B18</f>
        <v>180</v>
      </c>
      <c r="D18" s="77">
        <f>'Monthly Budget'!C18</f>
        <v>175</v>
      </c>
      <c r="E18" s="56"/>
      <c r="F18" s="73" t="s">
        <v>6</v>
      </c>
      <c r="G18" s="20">
        <f>'Monthly Budget'!C18</f>
        <v>175</v>
      </c>
      <c r="H18" s="80">
        <f>IF('Monthly Budget'!C23=0,0,'Monthly Budget'!C18/'Monthly Budget'!C23)</f>
        <v>6.2333924615132541E-2</v>
      </c>
      <c r="I18" s="56"/>
      <c r="J18" s="56"/>
      <c r="K18" s="56"/>
      <c r="L18" s="56"/>
    </row>
    <row r="19" spans="1:12" x14ac:dyDescent="0.2">
      <c r="A19" s="56"/>
      <c r="B19" s="74" t="s">
        <v>7</v>
      </c>
      <c r="C19" s="19">
        <f>'Monthly Budget'!B19</f>
        <v>120</v>
      </c>
      <c r="D19" s="78">
        <f>'Monthly Budget'!C19</f>
        <v>87</v>
      </c>
      <c r="E19" s="56"/>
      <c r="F19" s="74" t="s">
        <v>7</v>
      </c>
      <c r="G19" s="19">
        <f>'Monthly Budget'!C19</f>
        <v>87</v>
      </c>
      <c r="H19" s="81">
        <f>IF('Monthly Budget'!C23=0,0,'Monthly Budget'!C19/'Monthly Budget'!C23)</f>
        <v>3.0988865380094464E-2</v>
      </c>
      <c r="I19" s="56"/>
      <c r="J19" s="56"/>
      <c r="K19" s="56"/>
      <c r="L19" s="56"/>
    </row>
    <row r="20" spans="1:12" x14ac:dyDescent="0.2">
      <c r="A20" s="56"/>
      <c r="B20" s="73" t="s">
        <v>8</v>
      </c>
      <c r="C20" s="20">
        <f>'Monthly Budget'!B20</f>
        <v>150</v>
      </c>
      <c r="D20" s="77">
        <f>'Monthly Budget'!C20</f>
        <v>187.70000000000002</v>
      </c>
      <c r="E20" s="56"/>
      <c r="F20" s="73" t="s">
        <v>8</v>
      </c>
      <c r="G20" s="20">
        <f>'Monthly Budget'!C20</f>
        <v>187.70000000000002</v>
      </c>
      <c r="H20" s="80">
        <f>IF('Monthly Budget'!C23=0,0,'Monthly Budget'!C20/'Monthly Budget'!C23)</f>
        <v>6.6857586572916447E-2</v>
      </c>
      <c r="I20" s="56"/>
      <c r="J20" s="56"/>
      <c r="K20" s="56"/>
      <c r="L20" s="56"/>
    </row>
    <row r="21" spans="1:12" x14ac:dyDescent="0.2">
      <c r="A21" s="56"/>
      <c r="B21" s="74" t="s">
        <v>9</v>
      </c>
      <c r="C21" s="19">
        <f>'Monthly Budget'!B21</f>
        <v>200</v>
      </c>
      <c r="D21" s="78">
        <f>'Monthly Budget'!C21</f>
        <v>154.49</v>
      </c>
      <c r="E21" s="56"/>
      <c r="F21" s="74" t="s">
        <v>9</v>
      </c>
      <c r="G21" s="19">
        <f>'Monthly Budget'!C21</f>
        <v>154.49</v>
      </c>
      <c r="H21" s="81">
        <f>IF('Monthly Budget'!C23=0,0,'Monthly Budget'!C21/'Monthly Budget'!C23)</f>
        <v>5.5028388650239006E-2</v>
      </c>
      <c r="I21" s="56"/>
      <c r="J21" s="56"/>
      <c r="K21" s="56"/>
      <c r="L21" s="56"/>
    </row>
    <row r="22" spans="1:12" ht="16" thickBot="1" x14ac:dyDescent="0.25">
      <c r="A22" s="56"/>
      <c r="B22" s="75" t="s">
        <v>104</v>
      </c>
      <c r="C22" s="71">
        <f>SUM(C12:C21)</f>
        <v>2840</v>
      </c>
      <c r="D22" s="79">
        <f>SUM(D12:D21)</f>
        <v>2807.46</v>
      </c>
      <c r="E22" s="56"/>
      <c r="F22" s="75" t="s">
        <v>104</v>
      </c>
      <c r="G22" s="71">
        <f>SUM(G12:G21)</f>
        <v>2807.46</v>
      </c>
      <c r="H22" s="82">
        <f>SUM(H12:H21)</f>
        <v>0.99999999999999989</v>
      </c>
      <c r="I22" s="56"/>
      <c r="J22" s="56"/>
      <c r="K22" s="56"/>
      <c r="L22" s="56"/>
    </row>
    <row r="23" spans="1:12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</row>
    <row r="24" spans="1:12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</row>
    <row r="25" spans="1:12" x14ac:dyDescent="0.2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</row>
    <row r="26" spans="1:12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</row>
    <row r="27" spans="1:12" x14ac:dyDescent="0.2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</row>
    <row r="28" spans="1:12" x14ac:dyDescent="0.2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2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</row>
    <row r="30" spans="1:12" x14ac:dyDescent="0.2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</row>
  </sheetData>
  <conditionalFormatting sqref="H12:H21">
    <cfRule type="dataBar" priority="1">
      <dataBar>
        <cfvo type="num" val="0"/>
        <cfvo type="num" val="0.3"/>
        <color rgb="FF638EC6"/>
      </dataBar>
      <extLst>
        <ext xmlns:x14="http://schemas.microsoft.com/office/spreadsheetml/2009/9/main" uri="{B025F937-C7B1-47D3-B67F-A62EFF666E3E}">
          <x14:id>{D8C11399-F843-B94A-8593-8273EE0C4694}</x14:id>
        </ext>
      </extLst>
    </cfRule>
  </conditionalFormatting>
  <conditionalFormatting sqref="D12:D21">
    <cfRule type="expression" dxfId="1" priority="2">
      <formula>D12&gt;C12</formula>
    </cfRule>
  </conditionalFormatting>
  <conditionalFormatting sqref="D12:D21">
    <cfRule type="expression" dxfId="0" priority="3">
      <formula>D12&lt;=C12</formula>
    </cfRule>
  </conditionalFormatting>
  <pageMargins left="0.75" right="0.75" top="1" bottom="1" header="0.5" footer="0.5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C11399-F843-B94A-8593-8273EE0C4694}">
            <x14:dataBar minLength="0" maxLength="100" direction="leftToRight" negativeBarColorSameAsPositive="1" axisPosition="none">
              <x14:cfvo type="num">
                <xm:f>0</xm:f>
              </x14:cfvo>
              <x14:cfvo type="num">
                <xm:f>0.3</xm:f>
              </x14:cfvo>
            </x14:dataBar>
          </x14:cfRule>
          <xm:sqref>H12:H21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2A4A"/>
  </sheetPr>
  <dimension ref="A1:D24"/>
  <sheetViews>
    <sheetView workbookViewId="0">
      <pane ySplit="6" topLeftCell="A7" activePane="bottomLeft" state="frozen"/>
      <selection pane="bottomLeft" activeCell="I21" sqref="I21"/>
    </sheetView>
  </sheetViews>
  <sheetFormatPr baseColWidth="10" defaultColWidth="8.83203125" defaultRowHeight="15" x14ac:dyDescent="0.2"/>
  <cols>
    <col min="1" max="1" width="30" customWidth="1"/>
    <col min="2" max="4" width="21.6640625" customWidth="1"/>
  </cols>
  <sheetData>
    <row r="1" spans="1:4" ht="40" customHeight="1" x14ac:dyDescent="0.2">
      <c r="A1" s="6" t="s">
        <v>72</v>
      </c>
      <c r="B1" s="3"/>
      <c r="C1" s="3"/>
      <c r="D1" s="3"/>
    </row>
    <row r="2" spans="1:4" ht="24" customHeight="1" x14ac:dyDescent="0.25">
      <c r="A2" s="4">
        <v>46054</v>
      </c>
      <c r="B2" s="3"/>
      <c r="C2" s="3"/>
      <c r="D2" s="3"/>
    </row>
    <row r="3" spans="1:4" ht="8" customHeight="1" x14ac:dyDescent="0.2">
      <c r="A3" s="3"/>
      <c r="B3" s="3"/>
      <c r="C3" s="3"/>
      <c r="D3" s="3"/>
    </row>
    <row r="4" spans="1:4" ht="18" customHeight="1" x14ac:dyDescent="0.2">
      <c r="A4" s="5" t="s">
        <v>73</v>
      </c>
      <c r="B4" s="3"/>
      <c r="C4" s="3"/>
      <c r="D4" s="3"/>
    </row>
    <row r="5" spans="1:4" ht="6" customHeight="1" x14ac:dyDescent="0.2">
      <c r="A5" s="3"/>
      <c r="B5" s="3"/>
      <c r="C5" s="3"/>
      <c r="D5" s="3"/>
    </row>
    <row r="6" spans="1:4" ht="28" customHeight="1" x14ac:dyDescent="0.2">
      <c r="A6" s="7" t="s">
        <v>74</v>
      </c>
      <c r="B6" s="7" t="s">
        <v>75</v>
      </c>
      <c r="C6" s="7" t="s">
        <v>76</v>
      </c>
      <c r="D6" s="7" t="s">
        <v>77</v>
      </c>
    </row>
    <row r="7" spans="1:4" x14ac:dyDescent="0.2">
      <c r="A7" s="8" t="s">
        <v>78</v>
      </c>
      <c r="B7" s="9"/>
      <c r="C7" s="9"/>
      <c r="D7" s="9"/>
    </row>
    <row r="8" spans="1:4" x14ac:dyDescent="0.2">
      <c r="A8" s="10" t="s">
        <v>81</v>
      </c>
      <c r="B8" s="11">
        <v>3200</v>
      </c>
      <c r="C8" s="11">
        <v>3200</v>
      </c>
      <c r="D8" s="11">
        <f>B8-C8</f>
        <v>0</v>
      </c>
    </row>
    <row r="9" spans="1:4" x14ac:dyDescent="0.2">
      <c r="A9" s="12" t="s">
        <v>82</v>
      </c>
      <c r="B9" s="13">
        <v>250</v>
      </c>
      <c r="C9" s="13">
        <v>275</v>
      </c>
      <c r="D9" s="13">
        <f>B9-C9</f>
        <v>-25</v>
      </c>
    </row>
    <row r="10" spans="1:4" x14ac:dyDescent="0.2">
      <c r="A10" s="8" t="s">
        <v>79</v>
      </c>
      <c r="B10" s="9"/>
      <c r="C10" s="9"/>
      <c r="D10" s="9"/>
    </row>
    <row r="11" spans="1:4" x14ac:dyDescent="0.2">
      <c r="A11" s="10" t="s">
        <v>83</v>
      </c>
      <c r="B11" s="11">
        <v>1200</v>
      </c>
      <c r="C11" s="11">
        <f>SUMIFS('Expense Log'!D:D,'Expense Log'!C:C,TRIM(A11),'Expense Log'!A:A,"&gt;="&amp;DATE(2026,2,1),'Expense Log'!A:A,"&lt;="&amp;DATE(2026,2,28))</f>
        <v>1200</v>
      </c>
      <c r="D11" s="11">
        <f>B11-C11</f>
        <v>0</v>
      </c>
    </row>
    <row r="12" spans="1:4" x14ac:dyDescent="0.2">
      <c r="A12" s="12" t="s">
        <v>84</v>
      </c>
      <c r="B12" s="13">
        <v>350</v>
      </c>
      <c r="C12" s="13">
        <f>SUMIFS('Expense Log'!D:D,'Expense Log'!C:C,TRIM(A12),'Expense Log'!A:A,"&gt;="&amp;DATE(2026,2,1),'Expense Log'!A:A,"&lt;="&amp;DATE(2026,2,28))</f>
        <v>340</v>
      </c>
      <c r="D12" s="13">
        <f>B12-C12</f>
        <v>10</v>
      </c>
    </row>
    <row r="13" spans="1:4" x14ac:dyDescent="0.2">
      <c r="A13" s="10" t="s">
        <v>85</v>
      </c>
      <c r="B13" s="11">
        <v>130</v>
      </c>
      <c r="C13" s="11">
        <f>SUMIFS('Expense Log'!D:D,'Expense Log'!C:C,TRIM(A13),'Expense Log'!A:A,"&gt;="&amp;DATE(2026,2,1),'Expense Log'!A:A,"&lt;="&amp;DATE(2026,2,28))</f>
        <v>123</v>
      </c>
      <c r="D13" s="11">
        <f>B13-C13</f>
        <v>7</v>
      </c>
    </row>
    <row r="14" spans="1:4" x14ac:dyDescent="0.2">
      <c r="A14" s="12" t="s">
        <v>86</v>
      </c>
      <c r="B14" s="13">
        <v>45</v>
      </c>
      <c r="C14" s="13">
        <f>SUMIFS('Expense Log'!D:D,'Expense Log'!C:C,TRIM(A14),'Expense Log'!A:A,"&gt;="&amp;DATE(2026,2,1),'Expense Log'!A:A,"&lt;="&amp;DATE(2026,2,28))</f>
        <v>42</v>
      </c>
      <c r="D14" s="13">
        <f>B14-C14</f>
        <v>3</v>
      </c>
    </row>
    <row r="15" spans="1:4" x14ac:dyDescent="0.2">
      <c r="A15" s="10" t="s">
        <v>87</v>
      </c>
      <c r="B15" s="11">
        <v>65</v>
      </c>
      <c r="C15" s="11">
        <f>SUMIFS('Expense Log'!D:D,'Expense Log'!C:C,TRIM(A15),'Expense Log'!A:A,"&gt;="&amp;DATE(2026,2,1),'Expense Log'!A:A,"&lt;="&amp;DATE(2026,2,28))</f>
        <v>61.97</v>
      </c>
      <c r="D15" s="11">
        <f>B15-C15</f>
        <v>3.0300000000000011</v>
      </c>
    </row>
    <row r="16" spans="1:4" x14ac:dyDescent="0.2">
      <c r="A16" s="8" t="s">
        <v>80</v>
      </c>
      <c r="B16" s="9"/>
      <c r="C16" s="9"/>
      <c r="D16" s="9"/>
    </row>
    <row r="17" spans="1:4" x14ac:dyDescent="0.2">
      <c r="A17" s="10" t="s">
        <v>88</v>
      </c>
      <c r="B17" s="11">
        <v>400</v>
      </c>
      <c r="C17" s="11">
        <f>SUMIFS('Expense Log'!D:D,'Expense Log'!C:C,TRIM(A17),'Expense Log'!A:A,"&gt;="&amp;DATE(2026,2,1),'Expense Log'!A:A,"&lt;="&amp;DATE(2026,2,28))</f>
        <v>436.29999999999995</v>
      </c>
      <c r="D17" s="11">
        <f>B17-C17</f>
        <v>-36.299999999999955</v>
      </c>
    </row>
    <row r="18" spans="1:4" x14ac:dyDescent="0.2">
      <c r="A18" s="12" t="s">
        <v>89</v>
      </c>
      <c r="B18" s="13">
        <v>180</v>
      </c>
      <c r="C18" s="13">
        <f>SUMIFS('Expense Log'!D:D,'Expense Log'!C:C,TRIM(A18),'Expense Log'!A:A,"&gt;="&amp;DATE(2026,2,1),'Expense Log'!A:A,"&lt;="&amp;DATE(2026,2,28))</f>
        <v>175</v>
      </c>
      <c r="D18" s="13">
        <f>B18-C18</f>
        <v>5</v>
      </c>
    </row>
    <row r="19" spans="1:4" x14ac:dyDescent="0.2">
      <c r="A19" s="10" t="s">
        <v>90</v>
      </c>
      <c r="B19" s="11">
        <v>120</v>
      </c>
      <c r="C19" s="11">
        <f>SUMIFS('Expense Log'!D:D,'Expense Log'!C:C,TRIM(A19),'Expense Log'!A:A,"&gt;="&amp;DATE(2026,2,1),'Expense Log'!A:A,"&lt;="&amp;DATE(2026,2,28))</f>
        <v>87</v>
      </c>
      <c r="D19" s="11">
        <f>B19-C19</f>
        <v>33</v>
      </c>
    </row>
    <row r="20" spans="1:4" x14ac:dyDescent="0.2">
      <c r="A20" s="12" t="s">
        <v>91</v>
      </c>
      <c r="B20" s="13">
        <v>150</v>
      </c>
      <c r="C20" s="13">
        <f>SUMIFS('Expense Log'!D:D,'Expense Log'!C:C,TRIM(A20),'Expense Log'!A:A,"&gt;="&amp;DATE(2026,2,1),'Expense Log'!A:A,"&lt;="&amp;DATE(2026,2,28))</f>
        <v>187.70000000000002</v>
      </c>
      <c r="D20" s="13">
        <f>B20-C20</f>
        <v>-37.700000000000017</v>
      </c>
    </row>
    <row r="21" spans="1:4" x14ac:dyDescent="0.2">
      <c r="A21" s="10" t="s">
        <v>92</v>
      </c>
      <c r="B21" s="11">
        <v>200</v>
      </c>
      <c r="C21" s="11">
        <f>SUMIFS('Expense Log'!D:D,'Expense Log'!C:C,TRIM(A21),'Expense Log'!A:A,"&gt;="&amp;DATE(2026,2,1),'Expense Log'!A:A,"&lt;="&amp;DATE(2026,2,28))</f>
        <v>154.49</v>
      </c>
      <c r="D21" s="11">
        <f>B21-C21</f>
        <v>45.509999999999991</v>
      </c>
    </row>
    <row r="22" spans="1:4" x14ac:dyDescent="0.2">
      <c r="A22" s="14" t="s">
        <v>93</v>
      </c>
      <c r="B22" s="15">
        <f>SUM(B8:B9)</f>
        <v>3450</v>
      </c>
      <c r="C22" s="15">
        <f>SUM(C8:C9)</f>
        <v>3475</v>
      </c>
      <c r="D22" s="15">
        <f>B22-C22</f>
        <v>-25</v>
      </c>
    </row>
    <row r="23" spans="1:4" x14ac:dyDescent="0.2">
      <c r="A23" s="14" t="s">
        <v>94</v>
      </c>
      <c r="B23" s="15">
        <f>SUM(B11:B15)+SUM(B17:B21)</f>
        <v>2840</v>
      </c>
      <c r="C23" s="15">
        <f>SUM(C11:C15)+SUM(C17:C21)</f>
        <v>2807.46</v>
      </c>
      <c r="D23" s="15">
        <f>B23-C23</f>
        <v>32.539999999999964</v>
      </c>
    </row>
    <row r="24" spans="1:4" ht="16" x14ac:dyDescent="0.2">
      <c r="A24" s="16" t="s">
        <v>95</v>
      </c>
      <c r="B24" s="17">
        <f>B22-B23</f>
        <v>610</v>
      </c>
      <c r="C24" s="17">
        <f>C22-C23</f>
        <v>667.54</v>
      </c>
      <c r="D24" s="17">
        <f>B24-C24</f>
        <v>-57.539999999999964</v>
      </c>
    </row>
  </sheetData>
  <mergeCells count="3">
    <mergeCell ref="A16:D16"/>
    <mergeCell ref="A10:D10"/>
    <mergeCell ref="A7:D7"/>
  </mergeCells>
  <conditionalFormatting sqref="D11:D15">
    <cfRule type="cellIs" dxfId="8" priority="1" stopIfTrue="1" operator="lessThan">
      <formula>0</formula>
    </cfRule>
  </conditionalFormatting>
  <conditionalFormatting sqref="D17:D21">
    <cfRule type="cellIs" dxfId="7" priority="6" stopIfTrue="1" operator="lessThan">
      <formula>0</formula>
    </cfRule>
  </conditionalFormatting>
  <conditionalFormatting sqref="D8:D21">
    <cfRule type="cellIs" dxfId="5" priority="7" operator="lessThan">
      <formula>0</formula>
    </cfRule>
  </conditionalFormatting>
  <conditionalFormatting sqref="D8:D21">
    <cfRule type="cellIs" dxfId="4" priority="8" operator="greaterThanOrEqual">
      <formula>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</sheetPr>
  <dimension ref="A1:G579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16.6640625" customWidth="1"/>
    <col min="2" max="2" width="33.33203125" customWidth="1"/>
    <col min="3" max="3" width="21.6640625" customWidth="1"/>
    <col min="4" max="4" width="18.33203125" customWidth="1"/>
    <col min="5" max="5" width="5" customWidth="1"/>
    <col min="6" max="6" width="16.6640625" customWidth="1"/>
    <col min="7" max="7" width="20" customWidth="1"/>
  </cols>
  <sheetData>
    <row r="1" spans="1:7" ht="28" customHeight="1" x14ac:dyDescent="0.2">
      <c r="A1" s="21" t="s">
        <v>96</v>
      </c>
      <c r="B1" s="22" t="s">
        <v>97</v>
      </c>
      <c r="C1" s="22" t="s">
        <v>74</v>
      </c>
      <c r="D1" s="23" t="s">
        <v>98</v>
      </c>
      <c r="E1" s="18"/>
      <c r="F1" s="83" t="s">
        <v>99</v>
      </c>
      <c r="G1" s="84" t="s">
        <v>100</v>
      </c>
    </row>
    <row r="2" spans="1:7" x14ac:dyDescent="0.2">
      <c r="A2" s="24">
        <v>46023</v>
      </c>
      <c r="B2" s="25" t="s">
        <v>50</v>
      </c>
      <c r="C2" s="26" t="s">
        <v>0</v>
      </c>
      <c r="D2" s="27">
        <v>1200</v>
      </c>
      <c r="F2" s="85" t="s">
        <v>10</v>
      </c>
      <c r="G2" s="86">
        <f ca="1">SUMIFS($D:$D,$A:$A,"&gt;="&amp;DATE(YEAR(TODAY()),1,1),$A:$A,"&lt;="&amp;EOMONTH(DATE(YEAR(TODAY()),1,1),0))</f>
        <v>2688.85</v>
      </c>
    </row>
    <row r="3" spans="1:7" x14ac:dyDescent="0.2">
      <c r="A3" s="28">
        <v>46025</v>
      </c>
      <c r="B3" s="29" t="s">
        <v>51</v>
      </c>
      <c r="C3" s="30" t="s">
        <v>1</v>
      </c>
      <c r="D3" s="31">
        <v>85</v>
      </c>
      <c r="F3" s="87" t="s">
        <v>11</v>
      </c>
      <c r="G3" s="88">
        <f ca="1">SUMIFS($D:$D,$A:$A,"&gt;="&amp;DATE(YEAR(TODAY()),2,1),$A:$A,"&lt;="&amp;EOMONTH(DATE(YEAR(TODAY()),2,1),0))</f>
        <v>2807.46</v>
      </c>
    </row>
    <row r="4" spans="1:7" x14ac:dyDescent="0.2">
      <c r="A4" s="24">
        <v>46025</v>
      </c>
      <c r="B4" s="25" t="s">
        <v>52</v>
      </c>
      <c r="C4" s="26" t="s">
        <v>1</v>
      </c>
      <c r="D4" s="27">
        <v>35</v>
      </c>
      <c r="F4" s="85" t="s">
        <v>12</v>
      </c>
      <c r="G4" s="89">
        <f ca="1">SUMIFS($D:$D,$A:$A,"&gt;="&amp;DATE(YEAR(TODAY()),3,1),$A:$A,"&lt;="&amp;EOMONTH(DATE(YEAR(TODAY()),3,1),0))</f>
        <v>0</v>
      </c>
    </row>
    <row r="5" spans="1:7" x14ac:dyDescent="0.2">
      <c r="A5" s="28">
        <v>46026</v>
      </c>
      <c r="B5" s="29" t="s">
        <v>53</v>
      </c>
      <c r="C5" s="30" t="s">
        <v>2</v>
      </c>
      <c r="D5" s="31">
        <v>95</v>
      </c>
      <c r="F5" s="87" t="s">
        <v>13</v>
      </c>
      <c r="G5" s="88">
        <f ca="1">SUMIFS($D:$D,$A:$A,"&gt;="&amp;DATE(YEAR(TODAY()),4,1),$A:$A,"&lt;="&amp;EOMONTH(DATE(YEAR(TODAY()),4,1),0))</f>
        <v>0</v>
      </c>
    </row>
    <row r="6" spans="1:7" x14ac:dyDescent="0.2">
      <c r="A6" s="24">
        <v>46026</v>
      </c>
      <c r="B6" s="25" t="s">
        <v>54</v>
      </c>
      <c r="C6" s="26" t="s">
        <v>2</v>
      </c>
      <c r="D6" s="27">
        <v>28</v>
      </c>
      <c r="F6" s="85" t="s">
        <v>14</v>
      </c>
      <c r="G6" s="89">
        <f ca="1">SUMIFS($D:$D,$A:$A,"&gt;="&amp;DATE(YEAR(TODAY()),5,1),$A:$A,"&lt;="&amp;EOMONTH(DATE(YEAR(TODAY()),5,1),0))</f>
        <v>0</v>
      </c>
    </row>
    <row r="7" spans="1:7" x14ac:dyDescent="0.2">
      <c r="A7" s="28">
        <v>46027</v>
      </c>
      <c r="B7" s="29" t="s">
        <v>22</v>
      </c>
      <c r="C7" s="30" t="s">
        <v>3</v>
      </c>
      <c r="D7" s="31">
        <v>42</v>
      </c>
      <c r="F7" s="87" t="s">
        <v>15</v>
      </c>
      <c r="G7" s="88">
        <f ca="1">SUMIFS($D:$D,$A:$A,"&gt;="&amp;DATE(YEAR(TODAY()),6,1),$A:$A,"&lt;="&amp;EOMONTH(DATE(YEAR(TODAY()),6,1),0))</f>
        <v>0</v>
      </c>
    </row>
    <row r="8" spans="1:7" x14ac:dyDescent="0.2">
      <c r="A8" s="24">
        <v>46027</v>
      </c>
      <c r="B8" s="25" t="s">
        <v>23</v>
      </c>
      <c r="C8" s="26" t="s">
        <v>4</v>
      </c>
      <c r="D8" s="27">
        <v>15.99</v>
      </c>
      <c r="F8" s="85" t="s">
        <v>16</v>
      </c>
      <c r="G8" s="89">
        <f ca="1">SUMIFS($D:$D,$A:$A,"&gt;="&amp;DATE(YEAR(TODAY()),7,1),$A:$A,"&lt;="&amp;EOMONTH(DATE(YEAR(TODAY()),7,1),0))</f>
        <v>0</v>
      </c>
    </row>
    <row r="9" spans="1:7" x14ac:dyDescent="0.2">
      <c r="A9" s="28">
        <v>46027</v>
      </c>
      <c r="B9" s="29" t="s">
        <v>24</v>
      </c>
      <c r="C9" s="30" t="s">
        <v>4</v>
      </c>
      <c r="D9" s="31">
        <v>10.99</v>
      </c>
      <c r="F9" s="87" t="s">
        <v>17</v>
      </c>
      <c r="G9" s="88">
        <f ca="1">SUMIFS($D:$D,$A:$A,"&gt;="&amp;DATE(YEAR(TODAY()),8,1),$A:$A,"&lt;="&amp;EOMONTH(DATE(YEAR(TODAY()),8,1),0))</f>
        <v>0</v>
      </c>
    </row>
    <row r="10" spans="1:7" x14ac:dyDescent="0.2">
      <c r="A10" s="24">
        <v>46027</v>
      </c>
      <c r="B10" s="25" t="s">
        <v>25</v>
      </c>
      <c r="C10" s="26" t="s">
        <v>4</v>
      </c>
      <c r="D10" s="27">
        <v>34.99</v>
      </c>
      <c r="F10" s="85" t="s">
        <v>18</v>
      </c>
      <c r="G10" s="89">
        <f ca="1">SUMIFS($D:$D,$A:$A,"&gt;="&amp;DATE(YEAR(TODAY()),9,1),$A:$A,"&lt;="&amp;EOMONTH(DATE(YEAR(TODAY()),9,1),0))</f>
        <v>0</v>
      </c>
    </row>
    <row r="11" spans="1:7" x14ac:dyDescent="0.2">
      <c r="A11" s="28">
        <v>46028</v>
      </c>
      <c r="B11" s="29" t="s">
        <v>26</v>
      </c>
      <c r="C11" s="30" t="s">
        <v>5</v>
      </c>
      <c r="D11" s="31">
        <v>78.5</v>
      </c>
      <c r="F11" s="87" t="s">
        <v>19</v>
      </c>
      <c r="G11" s="88">
        <f ca="1">SUMIFS($D:$D,$A:$A,"&gt;="&amp;DATE(YEAR(TODAY()),10,1),$A:$A,"&lt;="&amp;EOMONTH(DATE(YEAR(TODAY()),10,1),0))</f>
        <v>0</v>
      </c>
    </row>
    <row r="12" spans="1:7" x14ac:dyDescent="0.2">
      <c r="A12" s="24">
        <v>46029</v>
      </c>
      <c r="B12" s="25" t="s">
        <v>55</v>
      </c>
      <c r="C12" s="26" t="s">
        <v>6</v>
      </c>
      <c r="D12" s="27">
        <v>12.4</v>
      </c>
      <c r="F12" s="85" t="s">
        <v>20</v>
      </c>
      <c r="G12" s="89">
        <f ca="1">SUMIFS($D:$D,$A:$A,"&gt;="&amp;DATE(YEAR(TODAY()),11,1),$A:$A,"&lt;="&amp;EOMONTH(DATE(YEAR(TODAY()),11,1),0))</f>
        <v>0</v>
      </c>
    </row>
    <row r="13" spans="1:7" ht="16" thickBot="1" x14ac:dyDescent="0.25">
      <c r="A13" s="28">
        <v>46030</v>
      </c>
      <c r="B13" s="29" t="s">
        <v>56</v>
      </c>
      <c r="C13" s="30" t="s">
        <v>7</v>
      </c>
      <c r="D13" s="31">
        <v>24</v>
      </c>
      <c r="F13" s="90" t="s">
        <v>21</v>
      </c>
      <c r="G13" s="91">
        <f ca="1">SUMIFS($D:$D,$A:$A,"&gt;="&amp;DATE(YEAR(TODAY()),12,1),$A:$A,"&lt;="&amp;EOMONTH(DATE(YEAR(TODAY()),12,1),0))</f>
        <v>0</v>
      </c>
    </row>
    <row r="14" spans="1:7" x14ac:dyDescent="0.2">
      <c r="A14" s="24">
        <v>46031</v>
      </c>
      <c r="B14" s="25" t="s">
        <v>57</v>
      </c>
      <c r="C14" s="26" t="s">
        <v>8</v>
      </c>
      <c r="D14" s="27">
        <v>32.5</v>
      </c>
      <c r="F14" s="1"/>
      <c r="G14" s="1"/>
    </row>
    <row r="15" spans="1:7" x14ac:dyDescent="0.2">
      <c r="A15" s="28">
        <v>46032</v>
      </c>
      <c r="B15" s="29" t="s">
        <v>58</v>
      </c>
      <c r="C15" s="30" t="s">
        <v>5</v>
      </c>
      <c r="D15" s="31">
        <v>22.3</v>
      </c>
      <c r="F15" s="1"/>
      <c r="G15" s="1"/>
    </row>
    <row r="16" spans="1:7" x14ac:dyDescent="0.2">
      <c r="A16" s="24">
        <v>46033</v>
      </c>
      <c r="B16" s="25" t="s">
        <v>59</v>
      </c>
      <c r="C16" s="26" t="s">
        <v>6</v>
      </c>
      <c r="D16" s="27">
        <v>45</v>
      </c>
      <c r="F16" s="1"/>
      <c r="G16" s="1"/>
    </row>
    <row r="17" spans="1:7" x14ac:dyDescent="0.2">
      <c r="A17" s="28">
        <v>46034</v>
      </c>
      <c r="B17" s="29" t="s">
        <v>60</v>
      </c>
      <c r="C17" s="30" t="s">
        <v>9</v>
      </c>
      <c r="D17" s="31">
        <v>67.989999999999995</v>
      </c>
      <c r="F17" s="1"/>
      <c r="G17" s="1"/>
    </row>
    <row r="18" spans="1:7" x14ac:dyDescent="0.2">
      <c r="A18" s="24">
        <v>46035</v>
      </c>
      <c r="B18" s="25" t="s">
        <v>26</v>
      </c>
      <c r="C18" s="26" t="s">
        <v>5</v>
      </c>
      <c r="D18" s="27">
        <v>82.15</v>
      </c>
      <c r="F18" s="1"/>
      <c r="G18" s="1"/>
    </row>
    <row r="19" spans="1:7" x14ac:dyDescent="0.2">
      <c r="A19" s="28">
        <v>46036</v>
      </c>
      <c r="B19" s="29" t="s">
        <v>61</v>
      </c>
      <c r="C19" s="30" t="s">
        <v>6</v>
      </c>
      <c r="D19" s="31">
        <v>30</v>
      </c>
      <c r="F19" s="1"/>
      <c r="G19" s="1"/>
    </row>
    <row r="20" spans="1:7" x14ac:dyDescent="0.2">
      <c r="A20" s="24">
        <v>46037</v>
      </c>
      <c r="B20" s="25" t="s">
        <v>62</v>
      </c>
      <c r="C20" s="26" t="s">
        <v>8</v>
      </c>
      <c r="D20" s="27">
        <v>11.85</v>
      </c>
      <c r="F20" s="1"/>
      <c r="G20" s="1"/>
    </row>
    <row r="21" spans="1:7" x14ac:dyDescent="0.2">
      <c r="A21" s="28">
        <v>46038</v>
      </c>
      <c r="B21" s="29" t="s">
        <v>63</v>
      </c>
      <c r="C21" s="30" t="s">
        <v>7</v>
      </c>
      <c r="D21" s="31">
        <v>18.5</v>
      </c>
      <c r="F21" s="1"/>
      <c r="G21" s="1"/>
    </row>
    <row r="22" spans="1:7" x14ac:dyDescent="0.2">
      <c r="A22" s="24">
        <v>46039</v>
      </c>
      <c r="B22" s="25" t="s">
        <v>64</v>
      </c>
      <c r="C22" s="26" t="s">
        <v>9</v>
      </c>
      <c r="D22" s="27">
        <v>34.5</v>
      </c>
      <c r="F22" s="1"/>
      <c r="G22" s="1"/>
    </row>
    <row r="23" spans="1:7" x14ac:dyDescent="0.2">
      <c r="A23" s="28">
        <v>46040</v>
      </c>
      <c r="B23" s="29" t="s">
        <v>33</v>
      </c>
      <c r="C23" s="30" t="s">
        <v>5</v>
      </c>
      <c r="D23" s="31">
        <v>56.8</v>
      </c>
      <c r="F23" s="1"/>
      <c r="G23" s="1"/>
    </row>
    <row r="24" spans="1:7" x14ac:dyDescent="0.2">
      <c r="A24" s="24">
        <v>46041</v>
      </c>
      <c r="B24" s="25" t="s">
        <v>65</v>
      </c>
      <c r="C24" s="26" t="s">
        <v>8</v>
      </c>
      <c r="D24" s="27">
        <v>38.9</v>
      </c>
      <c r="F24" s="1"/>
      <c r="G24" s="1"/>
    </row>
    <row r="25" spans="1:7" x14ac:dyDescent="0.2">
      <c r="A25" s="28">
        <v>46042</v>
      </c>
      <c r="B25" s="29" t="s">
        <v>38</v>
      </c>
      <c r="C25" s="30" t="s">
        <v>6</v>
      </c>
      <c r="D25" s="31">
        <v>55</v>
      </c>
      <c r="F25" s="1"/>
      <c r="G25" s="1"/>
    </row>
    <row r="26" spans="1:7" x14ac:dyDescent="0.2">
      <c r="A26" s="24">
        <v>46043</v>
      </c>
      <c r="B26" s="25" t="s">
        <v>40</v>
      </c>
      <c r="C26" s="26" t="s">
        <v>1</v>
      </c>
      <c r="D26" s="27">
        <v>62</v>
      </c>
      <c r="F26" s="1"/>
      <c r="G26" s="1"/>
    </row>
    <row r="27" spans="1:7" x14ac:dyDescent="0.2">
      <c r="A27" s="28">
        <v>46044</v>
      </c>
      <c r="B27" s="29" t="s">
        <v>66</v>
      </c>
      <c r="C27" s="30" t="s">
        <v>7</v>
      </c>
      <c r="D27" s="31">
        <v>45</v>
      </c>
      <c r="F27" s="1"/>
      <c r="G27" s="1"/>
    </row>
    <row r="28" spans="1:7" x14ac:dyDescent="0.2">
      <c r="A28" s="24">
        <v>46045</v>
      </c>
      <c r="B28" s="25" t="s">
        <v>67</v>
      </c>
      <c r="C28" s="26" t="s">
        <v>5</v>
      </c>
      <c r="D28" s="27">
        <v>31.2</v>
      </c>
      <c r="F28" s="1"/>
      <c r="G28" s="1"/>
    </row>
    <row r="29" spans="1:7" x14ac:dyDescent="0.2">
      <c r="A29" s="28">
        <v>46046</v>
      </c>
      <c r="B29" s="29" t="s">
        <v>68</v>
      </c>
      <c r="C29" s="30" t="s">
        <v>9</v>
      </c>
      <c r="D29" s="31">
        <v>52</v>
      </c>
      <c r="F29" s="1"/>
      <c r="G29" s="1"/>
    </row>
    <row r="30" spans="1:7" x14ac:dyDescent="0.2">
      <c r="A30" s="24">
        <v>46047</v>
      </c>
      <c r="B30" s="25" t="s">
        <v>26</v>
      </c>
      <c r="C30" s="26" t="s">
        <v>5</v>
      </c>
      <c r="D30" s="27">
        <v>74.900000000000006</v>
      </c>
      <c r="F30" s="1"/>
      <c r="G30" s="1"/>
    </row>
    <row r="31" spans="1:7" x14ac:dyDescent="0.2">
      <c r="A31" s="28">
        <v>46048</v>
      </c>
      <c r="B31" s="29" t="s">
        <v>43</v>
      </c>
      <c r="C31" s="30" t="s">
        <v>8</v>
      </c>
      <c r="D31" s="31">
        <v>22.5</v>
      </c>
      <c r="F31" s="1"/>
      <c r="G31" s="1"/>
    </row>
    <row r="32" spans="1:7" x14ac:dyDescent="0.2">
      <c r="A32" s="24">
        <v>46049</v>
      </c>
      <c r="B32" s="25" t="s">
        <v>69</v>
      </c>
      <c r="C32" s="26" t="s">
        <v>6</v>
      </c>
      <c r="D32" s="27">
        <v>18.600000000000001</v>
      </c>
      <c r="F32" s="1"/>
      <c r="G32" s="1"/>
    </row>
    <row r="33" spans="1:7" x14ac:dyDescent="0.2">
      <c r="A33" s="28">
        <v>46050</v>
      </c>
      <c r="B33" s="29" t="s">
        <v>70</v>
      </c>
      <c r="C33" s="30" t="s">
        <v>7</v>
      </c>
      <c r="D33" s="31">
        <v>15</v>
      </c>
      <c r="F33" s="1"/>
      <c r="G33" s="1"/>
    </row>
    <row r="34" spans="1:7" x14ac:dyDescent="0.2">
      <c r="A34" s="24">
        <v>46051</v>
      </c>
      <c r="B34" s="25" t="s">
        <v>71</v>
      </c>
      <c r="C34" s="26" t="s">
        <v>9</v>
      </c>
      <c r="D34" s="27">
        <v>19.989999999999998</v>
      </c>
      <c r="F34" s="1"/>
      <c r="G34" s="1"/>
    </row>
    <row r="35" spans="1:7" x14ac:dyDescent="0.2">
      <c r="A35" s="28">
        <v>46052</v>
      </c>
      <c r="B35" s="29" t="s">
        <v>48</v>
      </c>
      <c r="C35" s="30" t="s">
        <v>5</v>
      </c>
      <c r="D35" s="31">
        <v>45.3</v>
      </c>
      <c r="F35" s="1"/>
      <c r="G35" s="1"/>
    </row>
    <row r="36" spans="1:7" x14ac:dyDescent="0.2">
      <c r="A36" s="24">
        <v>46053</v>
      </c>
      <c r="B36" s="25" t="s">
        <v>45</v>
      </c>
      <c r="C36" s="26" t="s">
        <v>1</v>
      </c>
      <c r="D36" s="27">
        <v>145</v>
      </c>
      <c r="F36" s="1"/>
      <c r="G36" s="1"/>
    </row>
    <row r="37" spans="1:7" x14ac:dyDescent="0.2">
      <c r="A37" s="28">
        <v>46054</v>
      </c>
      <c r="B37" s="29" t="s">
        <v>50</v>
      </c>
      <c r="C37" s="30" t="s">
        <v>0</v>
      </c>
      <c r="D37" s="31">
        <v>1200</v>
      </c>
      <c r="F37" s="1"/>
      <c r="G37" s="1"/>
    </row>
    <row r="38" spans="1:7" x14ac:dyDescent="0.2">
      <c r="A38" s="24">
        <v>46055</v>
      </c>
      <c r="B38" s="25" t="s">
        <v>51</v>
      </c>
      <c r="C38" s="26" t="s">
        <v>1</v>
      </c>
      <c r="D38" s="27">
        <v>92</v>
      </c>
      <c r="F38" s="1"/>
      <c r="G38" s="1"/>
    </row>
    <row r="39" spans="1:7" x14ac:dyDescent="0.2">
      <c r="A39" s="28">
        <v>46055</v>
      </c>
      <c r="B39" s="29" t="s">
        <v>52</v>
      </c>
      <c r="C39" s="30" t="s">
        <v>1</v>
      </c>
      <c r="D39" s="31">
        <v>35</v>
      </c>
      <c r="F39" s="1"/>
      <c r="G39" s="1"/>
    </row>
    <row r="40" spans="1:7" x14ac:dyDescent="0.2">
      <c r="A40" s="24">
        <v>46056</v>
      </c>
      <c r="B40" s="25" t="s">
        <v>53</v>
      </c>
      <c r="C40" s="26" t="s">
        <v>2</v>
      </c>
      <c r="D40" s="27">
        <v>95</v>
      </c>
      <c r="F40" s="1"/>
      <c r="G40" s="1"/>
    </row>
    <row r="41" spans="1:7" x14ac:dyDescent="0.2">
      <c r="A41" s="28">
        <v>46056</v>
      </c>
      <c r="B41" s="29" t="s">
        <v>54</v>
      </c>
      <c r="C41" s="30" t="s">
        <v>2</v>
      </c>
      <c r="D41" s="31">
        <v>28</v>
      </c>
      <c r="F41" s="1"/>
      <c r="G41" s="1"/>
    </row>
    <row r="42" spans="1:7" x14ac:dyDescent="0.2">
      <c r="A42" s="24">
        <v>46057</v>
      </c>
      <c r="B42" s="25" t="s">
        <v>22</v>
      </c>
      <c r="C42" s="26" t="s">
        <v>3</v>
      </c>
      <c r="D42" s="27">
        <v>42</v>
      </c>
      <c r="F42" s="1"/>
      <c r="G42" s="1"/>
    </row>
    <row r="43" spans="1:7" x14ac:dyDescent="0.2">
      <c r="A43" s="28">
        <v>46057</v>
      </c>
      <c r="B43" s="29" t="s">
        <v>23</v>
      </c>
      <c r="C43" s="30" t="s">
        <v>4</v>
      </c>
      <c r="D43" s="31">
        <v>15.99</v>
      </c>
      <c r="F43" s="1"/>
      <c r="G43" s="1"/>
    </row>
    <row r="44" spans="1:7" x14ac:dyDescent="0.2">
      <c r="A44" s="24">
        <v>46057</v>
      </c>
      <c r="B44" s="25" t="s">
        <v>24</v>
      </c>
      <c r="C44" s="26" t="s">
        <v>4</v>
      </c>
      <c r="D44" s="27">
        <v>10.99</v>
      </c>
      <c r="F44" s="1"/>
      <c r="G44" s="1"/>
    </row>
    <row r="45" spans="1:7" x14ac:dyDescent="0.2">
      <c r="A45" s="28">
        <v>46057</v>
      </c>
      <c r="B45" s="29" t="s">
        <v>25</v>
      </c>
      <c r="C45" s="30" t="s">
        <v>4</v>
      </c>
      <c r="D45" s="31">
        <v>34.99</v>
      </c>
      <c r="F45" s="1"/>
      <c r="G45" s="1"/>
    </row>
    <row r="46" spans="1:7" x14ac:dyDescent="0.2">
      <c r="A46" s="24">
        <v>46058</v>
      </c>
      <c r="B46" s="25" t="s">
        <v>26</v>
      </c>
      <c r="C46" s="26" t="s">
        <v>5</v>
      </c>
      <c r="D46" s="27">
        <v>81.2</v>
      </c>
      <c r="F46" s="1"/>
      <c r="G46" s="1"/>
    </row>
    <row r="47" spans="1:7" x14ac:dyDescent="0.2">
      <c r="A47" s="28">
        <v>46059</v>
      </c>
      <c r="B47" s="29" t="s">
        <v>27</v>
      </c>
      <c r="C47" s="30" t="s">
        <v>6</v>
      </c>
      <c r="D47" s="31">
        <v>62</v>
      </c>
      <c r="F47" s="1"/>
      <c r="G47" s="1"/>
    </row>
    <row r="48" spans="1:7" x14ac:dyDescent="0.2">
      <c r="A48" s="24">
        <v>46060</v>
      </c>
      <c r="B48" s="25" t="s">
        <v>28</v>
      </c>
      <c r="C48" s="26" t="s">
        <v>8</v>
      </c>
      <c r="D48" s="27">
        <v>85</v>
      </c>
      <c r="F48" s="1"/>
      <c r="G48" s="1"/>
    </row>
    <row r="49" spans="1:7" x14ac:dyDescent="0.2">
      <c r="A49" s="28">
        <v>46061</v>
      </c>
      <c r="B49" s="29" t="s">
        <v>29</v>
      </c>
      <c r="C49" s="30" t="s">
        <v>7</v>
      </c>
      <c r="D49" s="31">
        <v>30</v>
      </c>
      <c r="F49" s="1"/>
      <c r="G49" s="1"/>
    </row>
    <row r="50" spans="1:7" x14ac:dyDescent="0.2">
      <c r="A50" s="24">
        <v>46062</v>
      </c>
      <c r="B50" s="25" t="s">
        <v>30</v>
      </c>
      <c r="C50" s="26" t="s">
        <v>5</v>
      </c>
      <c r="D50" s="27">
        <v>64.5</v>
      </c>
      <c r="F50" s="1"/>
      <c r="G50" s="1"/>
    </row>
    <row r="51" spans="1:7" x14ac:dyDescent="0.2">
      <c r="A51" s="28">
        <v>46063</v>
      </c>
      <c r="B51" s="29" t="s">
        <v>31</v>
      </c>
      <c r="C51" s="30" t="s">
        <v>6</v>
      </c>
      <c r="D51" s="31">
        <v>28</v>
      </c>
      <c r="F51" s="1"/>
      <c r="G51" s="1"/>
    </row>
    <row r="52" spans="1:7" x14ac:dyDescent="0.2">
      <c r="A52" s="24">
        <v>46064</v>
      </c>
      <c r="B52" s="25" t="s">
        <v>32</v>
      </c>
      <c r="C52" s="26" t="s">
        <v>9</v>
      </c>
      <c r="D52" s="27">
        <v>55</v>
      </c>
      <c r="F52" s="1"/>
      <c r="G52" s="1"/>
    </row>
    <row r="53" spans="1:7" x14ac:dyDescent="0.2">
      <c r="A53" s="28">
        <v>46065</v>
      </c>
      <c r="B53" s="29" t="s">
        <v>33</v>
      </c>
      <c r="C53" s="30" t="s">
        <v>5</v>
      </c>
      <c r="D53" s="31">
        <v>52.7</v>
      </c>
      <c r="F53" s="1"/>
      <c r="G53" s="1"/>
    </row>
    <row r="54" spans="1:7" x14ac:dyDescent="0.2">
      <c r="A54" s="24">
        <v>46066</v>
      </c>
      <c r="B54" s="25" t="s">
        <v>34</v>
      </c>
      <c r="C54" s="26" t="s">
        <v>6</v>
      </c>
      <c r="D54" s="27">
        <v>8.5</v>
      </c>
      <c r="F54" s="1"/>
      <c r="G54" s="1"/>
    </row>
    <row r="55" spans="1:7" x14ac:dyDescent="0.2">
      <c r="A55" s="28">
        <v>46067</v>
      </c>
      <c r="B55" s="29" t="s">
        <v>35</v>
      </c>
      <c r="C55" s="30" t="s">
        <v>9</v>
      </c>
      <c r="D55" s="31">
        <v>40</v>
      </c>
      <c r="F55" s="1"/>
      <c r="G55" s="1"/>
    </row>
    <row r="56" spans="1:7" x14ac:dyDescent="0.2">
      <c r="A56" s="24">
        <v>46067</v>
      </c>
      <c r="B56" s="25" t="s">
        <v>36</v>
      </c>
      <c r="C56" s="26" t="s">
        <v>8</v>
      </c>
      <c r="D56" s="27">
        <v>18.899999999999999</v>
      </c>
      <c r="F56" s="1"/>
      <c r="G56" s="1"/>
    </row>
    <row r="57" spans="1:7" x14ac:dyDescent="0.2">
      <c r="A57" s="28">
        <v>46068</v>
      </c>
      <c r="B57" s="29" t="s">
        <v>37</v>
      </c>
      <c r="C57" s="30" t="s">
        <v>7</v>
      </c>
      <c r="D57" s="31">
        <v>35</v>
      </c>
      <c r="F57" s="1"/>
      <c r="G57" s="1"/>
    </row>
    <row r="58" spans="1:7" x14ac:dyDescent="0.2">
      <c r="A58" s="24">
        <v>46069</v>
      </c>
      <c r="B58" s="25" t="s">
        <v>26</v>
      </c>
      <c r="C58" s="26" t="s">
        <v>5</v>
      </c>
      <c r="D58" s="27">
        <v>79.3</v>
      </c>
      <c r="F58" s="1"/>
      <c r="G58" s="1"/>
    </row>
    <row r="59" spans="1:7" x14ac:dyDescent="0.2">
      <c r="A59" s="28">
        <v>46070</v>
      </c>
      <c r="B59" s="29" t="s">
        <v>38</v>
      </c>
      <c r="C59" s="30" t="s">
        <v>6</v>
      </c>
      <c r="D59" s="31">
        <v>52</v>
      </c>
      <c r="F59" s="1"/>
      <c r="G59" s="1"/>
    </row>
    <row r="60" spans="1:7" x14ac:dyDescent="0.2">
      <c r="A60" s="24">
        <v>46071</v>
      </c>
      <c r="B60" s="25" t="s">
        <v>39</v>
      </c>
      <c r="C60" s="26" t="s">
        <v>8</v>
      </c>
      <c r="D60" s="27">
        <v>29.5</v>
      </c>
      <c r="F60" s="1"/>
      <c r="G60" s="1"/>
    </row>
    <row r="61" spans="1:7" x14ac:dyDescent="0.2">
      <c r="A61" s="28">
        <v>46072</v>
      </c>
      <c r="B61" s="29" t="s">
        <v>40</v>
      </c>
      <c r="C61" s="30" t="s">
        <v>1</v>
      </c>
      <c r="D61" s="31">
        <v>68</v>
      </c>
      <c r="F61" s="1"/>
      <c r="G61" s="1"/>
    </row>
    <row r="62" spans="1:7" x14ac:dyDescent="0.2">
      <c r="A62" s="24">
        <v>46073</v>
      </c>
      <c r="B62" s="25" t="s">
        <v>41</v>
      </c>
      <c r="C62" s="26" t="s">
        <v>9</v>
      </c>
      <c r="D62" s="27">
        <v>43.5</v>
      </c>
      <c r="F62" s="1"/>
      <c r="G62" s="1"/>
    </row>
    <row r="63" spans="1:7" x14ac:dyDescent="0.2">
      <c r="A63" s="28">
        <v>46074</v>
      </c>
      <c r="B63" s="29" t="s">
        <v>26</v>
      </c>
      <c r="C63" s="30" t="s">
        <v>5</v>
      </c>
      <c r="D63" s="31">
        <v>71.599999999999994</v>
      </c>
      <c r="F63" s="1"/>
      <c r="G63" s="1"/>
    </row>
    <row r="64" spans="1:7" x14ac:dyDescent="0.2">
      <c r="A64" s="24">
        <v>46075</v>
      </c>
      <c r="B64" s="25" t="s">
        <v>42</v>
      </c>
      <c r="C64" s="26" t="s">
        <v>7</v>
      </c>
      <c r="D64" s="27">
        <v>22</v>
      </c>
      <c r="F64" s="1"/>
      <c r="G64" s="1"/>
    </row>
    <row r="65" spans="1:7" x14ac:dyDescent="0.2">
      <c r="A65" s="28">
        <v>46076</v>
      </c>
      <c r="B65" s="29" t="s">
        <v>43</v>
      </c>
      <c r="C65" s="30" t="s">
        <v>8</v>
      </c>
      <c r="D65" s="31">
        <v>26.8</v>
      </c>
      <c r="F65" s="1"/>
      <c r="G65" s="1"/>
    </row>
    <row r="66" spans="1:7" x14ac:dyDescent="0.2">
      <c r="A66" s="24">
        <v>46077</v>
      </c>
      <c r="B66" s="25" t="s">
        <v>44</v>
      </c>
      <c r="C66" s="26" t="s">
        <v>6</v>
      </c>
      <c r="D66" s="27">
        <v>24.5</v>
      </c>
      <c r="F66" s="1"/>
      <c r="G66" s="1"/>
    </row>
    <row r="67" spans="1:7" x14ac:dyDescent="0.2">
      <c r="A67" s="28">
        <v>46078</v>
      </c>
      <c r="B67" s="29" t="s">
        <v>45</v>
      </c>
      <c r="C67" s="30" t="s">
        <v>1</v>
      </c>
      <c r="D67" s="31">
        <v>145</v>
      </c>
      <c r="F67" s="1"/>
      <c r="G67" s="1"/>
    </row>
    <row r="68" spans="1:7" x14ac:dyDescent="0.2">
      <c r="A68" s="24">
        <v>46079</v>
      </c>
      <c r="B68" s="25" t="s">
        <v>46</v>
      </c>
      <c r="C68" s="26" t="s">
        <v>5</v>
      </c>
      <c r="D68" s="27">
        <v>38.9</v>
      </c>
      <c r="F68" s="1"/>
      <c r="G68" s="1"/>
    </row>
    <row r="69" spans="1:7" x14ac:dyDescent="0.2">
      <c r="A69" s="28">
        <v>46080</v>
      </c>
      <c r="B69" s="29" t="s">
        <v>47</v>
      </c>
      <c r="C69" s="30" t="s">
        <v>9</v>
      </c>
      <c r="D69" s="31">
        <v>15.99</v>
      </c>
      <c r="F69" s="1"/>
      <c r="G69" s="1"/>
    </row>
    <row r="70" spans="1:7" x14ac:dyDescent="0.2">
      <c r="A70" s="24">
        <v>46081</v>
      </c>
      <c r="B70" s="25" t="s">
        <v>48</v>
      </c>
      <c r="C70" s="26" t="s">
        <v>5</v>
      </c>
      <c r="D70" s="27">
        <v>48.1</v>
      </c>
      <c r="F70" s="1"/>
      <c r="G70" s="1"/>
    </row>
    <row r="71" spans="1:7" x14ac:dyDescent="0.2">
      <c r="A71" s="32">
        <v>46081</v>
      </c>
      <c r="B71" s="33" t="s">
        <v>49</v>
      </c>
      <c r="C71" s="34" t="s">
        <v>8</v>
      </c>
      <c r="D71" s="35">
        <v>27.5</v>
      </c>
      <c r="F71" s="1"/>
      <c r="G71" s="1"/>
    </row>
    <row r="72" spans="1:7" x14ac:dyDescent="0.2">
      <c r="D72" s="2"/>
      <c r="F72" s="1"/>
      <c r="G72" s="1"/>
    </row>
    <row r="73" spans="1:7" x14ac:dyDescent="0.2">
      <c r="D73" s="2"/>
      <c r="F73" s="1"/>
      <c r="G73" s="1"/>
    </row>
    <row r="74" spans="1:7" x14ac:dyDescent="0.2">
      <c r="D74" s="2"/>
      <c r="F74" s="1"/>
      <c r="G74" s="1"/>
    </row>
    <row r="75" spans="1:7" x14ac:dyDescent="0.2">
      <c r="D75" s="2"/>
      <c r="F75" s="1"/>
      <c r="G75" s="1"/>
    </row>
    <row r="76" spans="1:7" x14ac:dyDescent="0.2">
      <c r="D76" s="2"/>
      <c r="F76" s="1"/>
      <c r="G76" s="1"/>
    </row>
    <row r="77" spans="1:7" x14ac:dyDescent="0.2">
      <c r="D77" s="2"/>
      <c r="F77" s="1"/>
      <c r="G77" s="1"/>
    </row>
    <row r="78" spans="1:7" x14ac:dyDescent="0.2">
      <c r="D78" s="2"/>
      <c r="F78" s="1"/>
      <c r="G78" s="1"/>
    </row>
    <row r="79" spans="1:7" x14ac:dyDescent="0.2">
      <c r="D79" s="2"/>
      <c r="F79" s="1"/>
      <c r="G79" s="1"/>
    </row>
    <row r="80" spans="1:7" x14ac:dyDescent="0.2">
      <c r="D80" s="2"/>
      <c r="F80" s="1"/>
      <c r="G80" s="1"/>
    </row>
    <row r="81" spans="4:7" x14ac:dyDescent="0.2">
      <c r="D81" s="2"/>
      <c r="F81" s="1"/>
      <c r="G81" s="1"/>
    </row>
    <row r="82" spans="4:7" x14ac:dyDescent="0.2">
      <c r="D82" s="2"/>
      <c r="F82" t="s">
        <v>10</v>
      </c>
      <c r="G82" s="2">
        <f ca="1">SUMIFS($D:$D,$A:$A,"&gt;="&amp;DATE(YEAR(TODAY()),1,1),$A:$A,"&lt;="&amp;EOMONTH(DATE(YEAR(TODAY()),1,1),0))</f>
        <v>2688.85</v>
      </c>
    </row>
    <row r="83" spans="4:7" x14ac:dyDescent="0.2">
      <c r="D83" s="2"/>
      <c r="F83" t="s">
        <v>11</v>
      </c>
      <c r="G83" s="2">
        <f ca="1">SUMIFS($D:$D,$A:$A,"&gt;="&amp;DATE(YEAR(TODAY()),2,1),$A:$A,"&lt;="&amp;EOMONTH(DATE(YEAR(TODAY()),2,1),0))</f>
        <v>2807.46</v>
      </c>
    </row>
    <row r="84" spans="4:7" x14ac:dyDescent="0.2">
      <c r="D84" s="2"/>
      <c r="F84" t="s">
        <v>12</v>
      </c>
      <c r="G84" s="2">
        <f ca="1">SUMIFS($D:$D,$A:$A,"&gt;="&amp;DATE(YEAR(TODAY()),3,1),$A:$A,"&lt;="&amp;EOMONTH(DATE(YEAR(TODAY()),3,1),0))</f>
        <v>0</v>
      </c>
    </row>
    <row r="85" spans="4:7" x14ac:dyDescent="0.2">
      <c r="D85" s="2"/>
      <c r="F85" t="s">
        <v>13</v>
      </c>
      <c r="G85" s="2">
        <f ca="1">SUMIFS($D:$D,$A:$A,"&gt;="&amp;DATE(YEAR(TODAY()),4,1),$A:$A,"&lt;="&amp;EOMONTH(DATE(YEAR(TODAY()),4,1),0))</f>
        <v>0</v>
      </c>
    </row>
    <row r="86" spans="4:7" x14ac:dyDescent="0.2">
      <c r="D86" s="2"/>
      <c r="F86" t="s">
        <v>14</v>
      </c>
      <c r="G86" s="2">
        <f ca="1">SUMIFS($D:$D,$A:$A,"&gt;="&amp;DATE(YEAR(TODAY()),5,1),$A:$A,"&lt;="&amp;EOMONTH(DATE(YEAR(TODAY()),5,1),0))</f>
        <v>0</v>
      </c>
    </row>
    <row r="87" spans="4:7" x14ac:dyDescent="0.2">
      <c r="D87" s="2"/>
      <c r="F87" t="s">
        <v>15</v>
      </c>
      <c r="G87" s="2">
        <f ca="1">SUMIFS($D:$D,$A:$A,"&gt;="&amp;DATE(YEAR(TODAY()),6,1),$A:$A,"&lt;="&amp;EOMONTH(DATE(YEAR(TODAY()),6,1),0))</f>
        <v>0</v>
      </c>
    </row>
    <row r="88" spans="4:7" x14ac:dyDescent="0.2">
      <c r="D88" s="2"/>
      <c r="F88" t="s">
        <v>16</v>
      </c>
      <c r="G88" s="2">
        <f ca="1">SUMIFS($D:$D,$A:$A,"&gt;="&amp;DATE(YEAR(TODAY()),7,1),$A:$A,"&lt;="&amp;EOMONTH(DATE(YEAR(TODAY()),7,1),0))</f>
        <v>0</v>
      </c>
    </row>
    <row r="89" spans="4:7" x14ac:dyDescent="0.2">
      <c r="D89" s="2"/>
      <c r="F89" t="s">
        <v>17</v>
      </c>
      <c r="G89" s="2">
        <f ca="1">SUMIFS($D:$D,$A:$A,"&gt;="&amp;DATE(YEAR(TODAY()),8,1),$A:$A,"&lt;="&amp;EOMONTH(DATE(YEAR(TODAY()),8,1),0))</f>
        <v>0</v>
      </c>
    </row>
    <row r="90" spans="4:7" x14ac:dyDescent="0.2">
      <c r="D90" s="2"/>
      <c r="F90" t="s">
        <v>18</v>
      </c>
      <c r="G90" s="2">
        <f ca="1">SUMIFS($D:$D,$A:$A,"&gt;="&amp;DATE(YEAR(TODAY()),9,1),$A:$A,"&lt;="&amp;EOMONTH(DATE(YEAR(TODAY()),9,1),0))</f>
        <v>0</v>
      </c>
    </row>
    <row r="91" spans="4:7" x14ac:dyDescent="0.2">
      <c r="D91" s="2"/>
      <c r="F91" t="s">
        <v>19</v>
      </c>
      <c r="G91" s="2">
        <f ca="1">SUMIFS($D:$D,$A:$A,"&gt;="&amp;DATE(YEAR(TODAY()),10,1),$A:$A,"&lt;="&amp;EOMONTH(DATE(YEAR(TODAY()),10,1),0))</f>
        <v>0</v>
      </c>
    </row>
    <row r="92" spans="4:7" x14ac:dyDescent="0.2">
      <c r="D92" s="2"/>
      <c r="F92" t="s">
        <v>20</v>
      </c>
      <c r="G92" s="2">
        <f ca="1">SUMIFS($D:$D,$A:$A,"&gt;="&amp;DATE(YEAR(TODAY()),11,1),$A:$A,"&lt;="&amp;EOMONTH(DATE(YEAR(TODAY()),11,1),0))</f>
        <v>0</v>
      </c>
    </row>
    <row r="93" spans="4:7" x14ac:dyDescent="0.2">
      <c r="D93" s="2"/>
      <c r="F93" t="s">
        <v>21</v>
      </c>
      <c r="G93" s="2">
        <f ca="1">SUMIFS($D:$D,$A:$A,"&gt;="&amp;DATE(YEAR(TODAY()),12,1),$A:$A,"&lt;="&amp;EOMONTH(DATE(YEAR(TODAY()),12,1),0))</f>
        <v>0</v>
      </c>
    </row>
    <row r="94" spans="4:7" x14ac:dyDescent="0.2">
      <c r="D94" s="2"/>
    </row>
    <row r="95" spans="4:7" x14ac:dyDescent="0.2">
      <c r="D95" s="2"/>
    </row>
    <row r="96" spans="4:7" x14ac:dyDescent="0.2">
      <c r="D96" s="2"/>
    </row>
    <row r="97" spans="4:4" x14ac:dyDescent="0.2">
      <c r="D97" s="2"/>
    </row>
    <row r="98" spans="4:4" x14ac:dyDescent="0.2">
      <c r="D98" s="2"/>
    </row>
    <row r="99" spans="4:4" x14ac:dyDescent="0.2">
      <c r="D99" s="2"/>
    </row>
    <row r="100" spans="4:4" x14ac:dyDescent="0.2">
      <c r="D100" s="2"/>
    </row>
    <row r="101" spans="4:4" x14ac:dyDescent="0.2">
      <c r="D101" s="2"/>
    </row>
    <row r="102" spans="4:4" x14ac:dyDescent="0.2">
      <c r="D102" s="2"/>
    </row>
    <row r="103" spans="4:4" x14ac:dyDescent="0.2">
      <c r="D103" s="2"/>
    </row>
    <row r="104" spans="4:4" x14ac:dyDescent="0.2">
      <c r="D104" s="2"/>
    </row>
    <row r="105" spans="4:4" x14ac:dyDescent="0.2">
      <c r="D105" s="2"/>
    </row>
    <row r="106" spans="4:4" x14ac:dyDescent="0.2">
      <c r="D106" s="2"/>
    </row>
    <row r="107" spans="4:4" x14ac:dyDescent="0.2">
      <c r="D107" s="2"/>
    </row>
    <row r="108" spans="4:4" x14ac:dyDescent="0.2">
      <c r="D108" s="2"/>
    </row>
    <row r="109" spans="4:4" x14ac:dyDescent="0.2">
      <c r="D109" s="2"/>
    </row>
    <row r="110" spans="4:4" x14ac:dyDescent="0.2">
      <c r="D110" s="2"/>
    </row>
    <row r="111" spans="4:4" x14ac:dyDescent="0.2">
      <c r="D111" s="2"/>
    </row>
    <row r="112" spans="4:4" x14ac:dyDescent="0.2">
      <c r="D112" s="2"/>
    </row>
    <row r="113" spans="4:4" x14ac:dyDescent="0.2">
      <c r="D113" s="2"/>
    </row>
    <row r="114" spans="4:4" x14ac:dyDescent="0.2">
      <c r="D114" s="2"/>
    </row>
    <row r="115" spans="4:4" x14ac:dyDescent="0.2">
      <c r="D115" s="2"/>
    </row>
    <row r="116" spans="4:4" x14ac:dyDescent="0.2">
      <c r="D116" s="2"/>
    </row>
    <row r="117" spans="4:4" x14ac:dyDescent="0.2">
      <c r="D117" s="2"/>
    </row>
    <row r="118" spans="4:4" x14ac:dyDescent="0.2">
      <c r="D118" s="2"/>
    </row>
    <row r="119" spans="4:4" x14ac:dyDescent="0.2">
      <c r="D119" s="2"/>
    </row>
    <row r="120" spans="4:4" x14ac:dyDescent="0.2">
      <c r="D120" s="2"/>
    </row>
    <row r="121" spans="4:4" x14ac:dyDescent="0.2">
      <c r="D121" s="2"/>
    </row>
    <row r="122" spans="4:4" x14ac:dyDescent="0.2">
      <c r="D122" s="2"/>
    </row>
    <row r="123" spans="4:4" x14ac:dyDescent="0.2">
      <c r="D123" s="2"/>
    </row>
    <row r="124" spans="4:4" x14ac:dyDescent="0.2">
      <c r="D124" s="2"/>
    </row>
    <row r="125" spans="4:4" x14ac:dyDescent="0.2">
      <c r="D125" s="2"/>
    </row>
    <row r="126" spans="4:4" x14ac:dyDescent="0.2">
      <c r="D126" s="2"/>
    </row>
    <row r="127" spans="4:4" x14ac:dyDescent="0.2">
      <c r="D127" s="2"/>
    </row>
    <row r="128" spans="4:4" x14ac:dyDescent="0.2">
      <c r="D128" s="2"/>
    </row>
    <row r="129" spans="4:4" x14ac:dyDescent="0.2">
      <c r="D129" s="2"/>
    </row>
    <row r="130" spans="4:4" x14ac:dyDescent="0.2">
      <c r="D130" s="2"/>
    </row>
    <row r="131" spans="4:4" x14ac:dyDescent="0.2">
      <c r="D131" s="2"/>
    </row>
    <row r="132" spans="4:4" x14ac:dyDescent="0.2">
      <c r="D132" s="2"/>
    </row>
    <row r="133" spans="4:4" x14ac:dyDescent="0.2">
      <c r="D133" s="2"/>
    </row>
    <row r="134" spans="4:4" x14ac:dyDescent="0.2">
      <c r="D134" s="2"/>
    </row>
    <row r="135" spans="4:4" x14ac:dyDescent="0.2">
      <c r="D135" s="2"/>
    </row>
    <row r="136" spans="4:4" x14ac:dyDescent="0.2">
      <c r="D136" s="2"/>
    </row>
    <row r="137" spans="4:4" x14ac:dyDescent="0.2">
      <c r="D137" s="2"/>
    </row>
    <row r="138" spans="4:4" x14ac:dyDescent="0.2">
      <c r="D138" s="2"/>
    </row>
    <row r="139" spans="4:4" x14ac:dyDescent="0.2">
      <c r="D139" s="2"/>
    </row>
    <row r="140" spans="4:4" x14ac:dyDescent="0.2">
      <c r="D140" s="2"/>
    </row>
    <row r="141" spans="4:4" x14ac:dyDescent="0.2">
      <c r="D141" s="2"/>
    </row>
    <row r="142" spans="4:4" x14ac:dyDescent="0.2">
      <c r="D142" s="2"/>
    </row>
    <row r="143" spans="4:4" x14ac:dyDescent="0.2">
      <c r="D143" s="2"/>
    </row>
    <row r="144" spans="4:4" x14ac:dyDescent="0.2">
      <c r="D144" s="2"/>
    </row>
    <row r="145" spans="4:4" x14ac:dyDescent="0.2">
      <c r="D145" s="2"/>
    </row>
    <row r="146" spans="4:4" x14ac:dyDescent="0.2">
      <c r="D146" s="2"/>
    </row>
    <row r="147" spans="4:4" x14ac:dyDescent="0.2">
      <c r="D147" s="2"/>
    </row>
    <row r="148" spans="4:4" x14ac:dyDescent="0.2">
      <c r="D148" s="2"/>
    </row>
    <row r="149" spans="4:4" x14ac:dyDescent="0.2">
      <c r="D149" s="2"/>
    </row>
    <row r="150" spans="4:4" x14ac:dyDescent="0.2">
      <c r="D150" s="2"/>
    </row>
    <row r="151" spans="4:4" x14ac:dyDescent="0.2">
      <c r="D151" s="2"/>
    </row>
    <row r="152" spans="4:4" x14ac:dyDescent="0.2">
      <c r="D152" s="2"/>
    </row>
    <row r="153" spans="4:4" x14ac:dyDescent="0.2">
      <c r="D153" s="2"/>
    </row>
    <row r="154" spans="4:4" x14ac:dyDescent="0.2">
      <c r="D154" s="2"/>
    </row>
    <row r="155" spans="4:4" x14ac:dyDescent="0.2">
      <c r="D155" s="2"/>
    </row>
    <row r="156" spans="4:4" x14ac:dyDescent="0.2">
      <c r="D156" s="2"/>
    </row>
    <row r="157" spans="4:4" x14ac:dyDescent="0.2">
      <c r="D157" s="2"/>
    </row>
    <row r="158" spans="4:4" x14ac:dyDescent="0.2">
      <c r="D158" s="2"/>
    </row>
    <row r="159" spans="4:4" x14ac:dyDescent="0.2">
      <c r="D159" s="2"/>
    </row>
    <row r="160" spans="4:4" x14ac:dyDescent="0.2">
      <c r="D160" s="2"/>
    </row>
    <row r="161" spans="4:4" x14ac:dyDescent="0.2">
      <c r="D161" s="2"/>
    </row>
    <row r="162" spans="4:4" x14ac:dyDescent="0.2">
      <c r="D162" s="2"/>
    </row>
    <row r="163" spans="4:4" x14ac:dyDescent="0.2">
      <c r="D163" s="2"/>
    </row>
    <row r="164" spans="4:4" x14ac:dyDescent="0.2">
      <c r="D164" s="2"/>
    </row>
    <row r="165" spans="4:4" x14ac:dyDescent="0.2">
      <c r="D165" s="2"/>
    </row>
    <row r="166" spans="4:4" x14ac:dyDescent="0.2">
      <c r="D166" s="2"/>
    </row>
    <row r="167" spans="4:4" x14ac:dyDescent="0.2">
      <c r="D167" s="2"/>
    </row>
    <row r="168" spans="4:4" x14ac:dyDescent="0.2">
      <c r="D168" s="2"/>
    </row>
    <row r="169" spans="4:4" x14ac:dyDescent="0.2">
      <c r="D169" s="2"/>
    </row>
    <row r="170" spans="4:4" x14ac:dyDescent="0.2">
      <c r="D170" s="2"/>
    </row>
    <row r="171" spans="4:4" x14ac:dyDescent="0.2">
      <c r="D171" s="2"/>
    </row>
    <row r="172" spans="4:4" x14ac:dyDescent="0.2">
      <c r="D172" s="2"/>
    </row>
    <row r="173" spans="4:4" x14ac:dyDescent="0.2">
      <c r="D173" s="2"/>
    </row>
    <row r="174" spans="4:4" x14ac:dyDescent="0.2">
      <c r="D174" s="2"/>
    </row>
    <row r="175" spans="4:4" x14ac:dyDescent="0.2">
      <c r="D175" s="2"/>
    </row>
    <row r="176" spans="4:4" x14ac:dyDescent="0.2">
      <c r="D176" s="2"/>
    </row>
    <row r="177" spans="4:4" x14ac:dyDescent="0.2">
      <c r="D177" s="2"/>
    </row>
    <row r="178" spans="4:4" x14ac:dyDescent="0.2">
      <c r="D178" s="2"/>
    </row>
    <row r="179" spans="4:4" x14ac:dyDescent="0.2">
      <c r="D179" s="2"/>
    </row>
    <row r="180" spans="4:4" x14ac:dyDescent="0.2">
      <c r="D180" s="2"/>
    </row>
    <row r="181" spans="4:4" x14ac:dyDescent="0.2">
      <c r="D181" s="2"/>
    </row>
    <row r="182" spans="4:4" x14ac:dyDescent="0.2">
      <c r="D182" s="2"/>
    </row>
    <row r="183" spans="4:4" x14ac:dyDescent="0.2">
      <c r="D183" s="2"/>
    </row>
    <row r="184" spans="4:4" x14ac:dyDescent="0.2">
      <c r="D184" s="2"/>
    </row>
    <row r="185" spans="4:4" x14ac:dyDescent="0.2">
      <c r="D185" s="2"/>
    </row>
    <row r="186" spans="4:4" x14ac:dyDescent="0.2">
      <c r="D186" s="2"/>
    </row>
    <row r="187" spans="4:4" x14ac:dyDescent="0.2">
      <c r="D187" s="2"/>
    </row>
    <row r="188" spans="4:4" x14ac:dyDescent="0.2">
      <c r="D188" s="2"/>
    </row>
    <row r="189" spans="4:4" x14ac:dyDescent="0.2">
      <c r="D189" s="2"/>
    </row>
    <row r="190" spans="4:4" x14ac:dyDescent="0.2">
      <c r="D190" s="2"/>
    </row>
    <row r="191" spans="4:4" x14ac:dyDescent="0.2">
      <c r="D191" s="2"/>
    </row>
    <row r="192" spans="4:4" x14ac:dyDescent="0.2">
      <c r="D192" s="2"/>
    </row>
    <row r="193" spans="4:4" x14ac:dyDescent="0.2">
      <c r="D193" s="2"/>
    </row>
    <row r="194" spans="4:4" x14ac:dyDescent="0.2">
      <c r="D194" s="2"/>
    </row>
    <row r="195" spans="4:4" x14ac:dyDescent="0.2">
      <c r="D195" s="2"/>
    </row>
    <row r="196" spans="4:4" x14ac:dyDescent="0.2">
      <c r="D196" s="2"/>
    </row>
    <row r="197" spans="4:4" x14ac:dyDescent="0.2">
      <c r="D197" s="2"/>
    </row>
    <row r="198" spans="4:4" x14ac:dyDescent="0.2">
      <c r="D198" s="2"/>
    </row>
    <row r="199" spans="4:4" x14ac:dyDescent="0.2">
      <c r="D199" s="2"/>
    </row>
    <row r="200" spans="4:4" x14ac:dyDescent="0.2">
      <c r="D200" s="2"/>
    </row>
    <row r="201" spans="4:4" x14ac:dyDescent="0.2">
      <c r="D201" s="2"/>
    </row>
    <row r="202" spans="4:4" x14ac:dyDescent="0.2">
      <c r="D202" s="2"/>
    </row>
    <row r="203" spans="4:4" x14ac:dyDescent="0.2">
      <c r="D203" s="2"/>
    </row>
    <row r="204" spans="4:4" x14ac:dyDescent="0.2">
      <c r="D204" s="2"/>
    </row>
    <row r="205" spans="4:4" x14ac:dyDescent="0.2">
      <c r="D205" s="2"/>
    </row>
    <row r="206" spans="4:4" x14ac:dyDescent="0.2">
      <c r="D206" s="2"/>
    </row>
    <row r="207" spans="4:4" x14ac:dyDescent="0.2">
      <c r="D207" s="2"/>
    </row>
    <row r="208" spans="4:4" x14ac:dyDescent="0.2">
      <c r="D208" s="2"/>
    </row>
    <row r="209" spans="4:4" x14ac:dyDescent="0.2">
      <c r="D209" s="2"/>
    </row>
    <row r="210" spans="4:4" x14ac:dyDescent="0.2">
      <c r="D210" s="2"/>
    </row>
    <row r="211" spans="4:4" x14ac:dyDescent="0.2">
      <c r="D211" s="2"/>
    </row>
    <row r="212" spans="4:4" x14ac:dyDescent="0.2">
      <c r="D212" s="2"/>
    </row>
    <row r="213" spans="4:4" x14ac:dyDescent="0.2">
      <c r="D213" s="2"/>
    </row>
    <row r="214" spans="4:4" x14ac:dyDescent="0.2">
      <c r="D214" s="2"/>
    </row>
    <row r="215" spans="4:4" x14ac:dyDescent="0.2">
      <c r="D215" s="2"/>
    </row>
    <row r="216" spans="4:4" x14ac:dyDescent="0.2">
      <c r="D216" s="2"/>
    </row>
    <row r="217" spans="4:4" x14ac:dyDescent="0.2">
      <c r="D217" s="2"/>
    </row>
    <row r="218" spans="4:4" x14ac:dyDescent="0.2">
      <c r="D218" s="2"/>
    </row>
    <row r="219" spans="4:4" x14ac:dyDescent="0.2">
      <c r="D219" s="2"/>
    </row>
    <row r="220" spans="4:4" x14ac:dyDescent="0.2">
      <c r="D220" s="2"/>
    </row>
    <row r="221" spans="4:4" x14ac:dyDescent="0.2">
      <c r="D221" s="2"/>
    </row>
    <row r="222" spans="4:4" x14ac:dyDescent="0.2">
      <c r="D222" s="2"/>
    </row>
    <row r="223" spans="4:4" x14ac:dyDescent="0.2">
      <c r="D223" s="2"/>
    </row>
    <row r="224" spans="4:4" x14ac:dyDescent="0.2">
      <c r="D224" s="2"/>
    </row>
    <row r="225" spans="4:4" x14ac:dyDescent="0.2">
      <c r="D225" s="2"/>
    </row>
    <row r="226" spans="4:4" x14ac:dyDescent="0.2">
      <c r="D226" s="2"/>
    </row>
    <row r="227" spans="4:4" x14ac:dyDescent="0.2">
      <c r="D227" s="2"/>
    </row>
    <row r="228" spans="4:4" x14ac:dyDescent="0.2">
      <c r="D228" s="2"/>
    </row>
    <row r="229" spans="4:4" x14ac:dyDescent="0.2">
      <c r="D229" s="2"/>
    </row>
    <row r="230" spans="4:4" x14ac:dyDescent="0.2">
      <c r="D230" s="2"/>
    </row>
    <row r="231" spans="4:4" x14ac:dyDescent="0.2">
      <c r="D231" s="2"/>
    </row>
    <row r="232" spans="4:4" x14ac:dyDescent="0.2">
      <c r="D232" s="2"/>
    </row>
    <row r="233" spans="4:4" x14ac:dyDescent="0.2">
      <c r="D233" s="2"/>
    </row>
    <row r="234" spans="4:4" x14ac:dyDescent="0.2">
      <c r="D234" s="2"/>
    </row>
    <row r="235" spans="4:4" x14ac:dyDescent="0.2">
      <c r="D235" s="2"/>
    </row>
    <row r="236" spans="4:4" x14ac:dyDescent="0.2">
      <c r="D236" s="2"/>
    </row>
    <row r="237" spans="4:4" x14ac:dyDescent="0.2">
      <c r="D237" s="2"/>
    </row>
    <row r="238" spans="4:4" x14ac:dyDescent="0.2">
      <c r="D238" s="2"/>
    </row>
    <row r="239" spans="4:4" x14ac:dyDescent="0.2">
      <c r="D239" s="2"/>
    </row>
    <row r="240" spans="4:4" x14ac:dyDescent="0.2">
      <c r="D240" s="2"/>
    </row>
    <row r="241" spans="4:4" x14ac:dyDescent="0.2">
      <c r="D241" s="2"/>
    </row>
    <row r="242" spans="4:4" x14ac:dyDescent="0.2">
      <c r="D242" s="2"/>
    </row>
    <row r="243" spans="4:4" x14ac:dyDescent="0.2">
      <c r="D243" s="2"/>
    </row>
    <row r="244" spans="4:4" x14ac:dyDescent="0.2">
      <c r="D244" s="2"/>
    </row>
    <row r="245" spans="4:4" x14ac:dyDescent="0.2">
      <c r="D245" s="2"/>
    </row>
    <row r="246" spans="4:4" x14ac:dyDescent="0.2">
      <c r="D246" s="2"/>
    </row>
    <row r="247" spans="4:4" x14ac:dyDescent="0.2">
      <c r="D247" s="2"/>
    </row>
    <row r="248" spans="4:4" x14ac:dyDescent="0.2">
      <c r="D248" s="2"/>
    </row>
    <row r="249" spans="4:4" x14ac:dyDescent="0.2">
      <c r="D249" s="2"/>
    </row>
    <row r="250" spans="4:4" x14ac:dyDescent="0.2">
      <c r="D250" s="2"/>
    </row>
    <row r="251" spans="4:4" x14ac:dyDescent="0.2">
      <c r="D251" s="2"/>
    </row>
    <row r="252" spans="4:4" x14ac:dyDescent="0.2">
      <c r="D252" s="2"/>
    </row>
    <row r="253" spans="4:4" x14ac:dyDescent="0.2">
      <c r="D253" s="2"/>
    </row>
    <row r="254" spans="4:4" x14ac:dyDescent="0.2">
      <c r="D254" s="2"/>
    </row>
    <row r="255" spans="4:4" x14ac:dyDescent="0.2">
      <c r="D255" s="2"/>
    </row>
    <row r="256" spans="4:4" x14ac:dyDescent="0.2">
      <c r="D256" s="2"/>
    </row>
    <row r="257" spans="4:4" x14ac:dyDescent="0.2">
      <c r="D257" s="2"/>
    </row>
    <row r="258" spans="4:4" x14ac:dyDescent="0.2">
      <c r="D258" s="2"/>
    </row>
    <row r="259" spans="4:4" x14ac:dyDescent="0.2">
      <c r="D259" s="2"/>
    </row>
    <row r="260" spans="4:4" x14ac:dyDescent="0.2">
      <c r="D260" s="2"/>
    </row>
    <row r="261" spans="4:4" x14ac:dyDescent="0.2">
      <c r="D261" s="2"/>
    </row>
    <row r="262" spans="4:4" x14ac:dyDescent="0.2">
      <c r="D262" s="2"/>
    </row>
    <row r="263" spans="4:4" x14ac:dyDescent="0.2">
      <c r="D263" s="2"/>
    </row>
    <row r="264" spans="4:4" x14ac:dyDescent="0.2">
      <c r="D264" s="2"/>
    </row>
    <row r="265" spans="4:4" x14ac:dyDescent="0.2">
      <c r="D265" s="2"/>
    </row>
    <row r="266" spans="4:4" x14ac:dyDescent="0.2">
      <c r="D266" s="2"/>
    </row>
    <row r="267" spans="4:4" x14ac:dyDescent="0.2">
      <c r="D267" s="2"/>
    </row>
    <row r="268" spans="4:4" x14ac:dyDescent="0.2">
      <c r="D268" s="2"/>
    </row>
    <row r="269" spans="4:4" x14ac:dyDescent="0.2">
      <c r="D269" s="2"/>
    </row>
    <row r="270" spans="4:4" x14ac:dyDescent="0.2">
      <c r="D270" s="2"/>
    </row>
    <row r="271" spans="4:4" x14ac:dyDescent="0.2">
      <c r="D271" s="2"/>
    </row>
    <row r="272" spans="4:4" x14ac:dyDescent="0.2">
      <c r="D272" s="2"/>
    </row>
    <row r="273" spans="4:4" x14ac:dyDescent="0.2">
      <c r="D273" s="2"/>
    </row>
    <row r="274" spans="4:4" x14ac:dyDescent="0.2">
      <c r="D274" s="2"/>
    </row>
    <row r="275" spans="4:4" x14ac:dyDescent="0.2">
      <c r="D275" s="2"/>
    </row>
    <row r="276" spans="4:4" x14ac:dyDescent="0.2">
      <c r="D276" s="2"/>
    </row>
    <row r="277" spans="4:4" x14ac:dyDescent="0.2">
      <c r="D277" s="2"/>
    </row>
    <row r="278" spans="4:4" x14ac:dyDescent="0.2">
      <c r="D278" s="2"/>
    </row>
    <row r="279" spans="4:4" x14ac:dyDescent="0.2">
      <c r="D279" s="2"/>
    </row>
    <row r="280" spans="4:4" x14ac:dyDescent="0.2">
      <c r="D280" s="2"/>
    </row>
    <row r="281" spans="4:4" x14ac:dyDescent="0.2">
      <c r="D281" s="2"/>
    </row>
    <row r="282" spans="4:4" x14ac:dyDescent="0.2">
      <c r="D282" s="2"/>
    </row>
    <row r="283" spans="4:4" x14ac:dyDescent="0.2">
      <c r="D283" s="2"/>
    </row>
    <row r="284" spans="4:4" x14ac:dyDescent="0.2">
      <c r="D284" s="2"/>
    </row>
    <row r="285" spans="4:4" x14ac:dyDescent="0.2">
      <c r="D285" s="2"/>
    </row>
    <row r="286" spans="4:4" x14ac:dyDescent="0.2">
      <c r="D286" s="2"/>
    </row>
    <row r="287" spans="4:4" x14ac:dyDescent="0.2">
      <c r="D287" s="2"/>
    </row>
    <row r="288" spans="4:4" x14ac:dyDescent="0.2">
      <c r="D288" s="2"/>
    </row>
    <row r="289" spans="4:4" x14ac:dyDescent="0.2">
      <c r="D289" s="2"/>
    </row>
    <row r="290" spans="4:4" x14ac:dyDescent="0.2">
      <c r="D290" s="2"/>
    </row>
    <row r="291" spans="4:4" x14ac:dyDescent="0.2">
      <c r="D291" s="2"/>
    </row>
    <row r="292" spans="4:4" x14ac:dyDescent="0.2">
      <c r="D292" s="2"/>
    </row>
    <row r="293" spans="4:4" x14ac:dyDescent="0.2">
      <c r="D293" s="2"/>
    </row>
    <row r="294" spans="4:4" x14ac:dyDescent="0.2">
      <c r="D294" s="2"/>
    </row>
    <row r="295" spans="4:4" x14ac:dyDescent="0.2">
      <c r="D295" s="2"/>
    </row>
    <row r="296" spans="4:4" x14ac:dyDescent="0.2">
      <c r="D296" s="2"/>
    </row>
    <row r="297" spans="4:4" x14ac:dyDescent="0.2">
      <c r="D297" s="2"/>
    </row>
    <row r="298" spans="4:4" x14ac:dyDescent="0.2">
      <c r="D298" s="2"/>
    </row>
    <row r="299" spans="4:4" x14ac:dyDescent="0.2">
      <c r="D299" s="2"/>
    </row>
    <row r="300" spans="4:4" x14ac:dyDescent="0.2">
      <c r="D300" s="2"/>
    </row>
    <row r="301" spans="4:4" x14ac:dyDescent="0.2">
      <c r="D301" s="2"/>
    </row>
    <row r="302" spans="4:4" x14ac:dyDescent="0.2">
      <c r="D302" s="2"/>
    </row>
    <row r="303" spans="4:4" x14ac:dyDescent="0.2">
      <c r="D303" s="2"/>
    </row>
    <row r="304" spans="4:4" x14ac:dyDescent="0.2">
      <c r="D304" s="2"/>
    </row>
    <row r="305" spans="4:4" x14ac:dyDescent="0.2">
      <c r="D305" s="2"/>
    </row>
    <row r="306" spans="4:4" x14ac:dyDescent="0.2">
      <c r="D306" s="2"/>
    </row>
    <row r="307" spans="4:4" x14ac:dyDescent="0.2">
      <c r="D307" s="2"/>
    </row>
    <row r="308" spans="4:4" x14ac:dyDescent="0.2">
      <c r="D308" s="2"/>
    </row>
    <row r="309" spans="4:4" x14ac:dyDescent="0.2">
      <c r="D309" s="2"/>
    </row>
    <row r="310" spans="4:4" x14ac:dyDescent="0.2">
      <c r="D310" s="2"/>
    </row>
    <row r="311" spans="4:4" x14ac:dyDescent="0.2">
      <c r="D311" s="2"/>
    </row>
    <row r="312" spans="4:4" x14ac:dyDescent="0.2">
      <c r="D312" s="2"/>
    </row>
    <row r="313" spans="4:4" x14ac:dyDescent="0.2">
      <c r="D313" s="2"/>
    </row>
    <row r="314" spans="4:4" x14ac:dyDescent="0.2">
      <c r="D314" s="2"/>
    </row>
    <row r="315" spans="4:4" x14ac:dyDescent="0.2">
      <c r="D315" s="2"/>
    </row>
    <row r="316" spans="4:4" x14ac:dyDescent="0.2">
      <c r="D316" s="2"/>
    </row>
    <row r="317" spans="4:4" x14ac:dyDescent="0.2">
      <c r="D317" s="2"/>
    </row>
    <row r="318" spans="4:4" x14ac:dyDescent="0.2">
      <c r="D318" s="2"/>
    </row>
    <row r="319" spans="4:4" x14ac:dyDescent="0.2">
      <c r="D319" s="2"/>
    </row>
    <row r="320" spans="4:4" x14ac:dyDescent="0.2">
      <c r="D320" s="2"/>
    </row>
    <row r="321" spans="4:4" x14ac:dyDescent="0.2">
      <c r="D321" s="2"/>
    </row>
    <row r="322" spans="4:4" x14ac:dyDescent="0.2">
      <c r="D322" s="2"/>
    </row>
    <row r="323" spans="4:4" x14ac:dyDescent="0.2">
      <c r="D323" s="2"/>
    </row>
    <row r="324" spans="4:4" x14ac:dyDescent="0.2">
      <c r="D324" s="2"/>
    </row>
    <row r="325" spans="4:4" x14ac:dyDescent="0.2">
      <c r="D325" s="2"/>
    </row>
    <row r="326" spans="4:4" x14ac:dyDescent="0.2">
      <c r="D326" s="2"/>
    </row>
    <row r="327" spans="4:4" x14ac:dyDescent="0.2">
      <c r="D327" s="2"/>
    </row>
    <row r="328" spans="4:4" x14ac:dyDescent="0.2">
      <c r="D328" s="2"/>
    </row>
    <row r="329" spans="4:4" x14ac:dyDescent="0.2">
      <c r="D329" s="2"/>
    </row>
    <row r="330" spans="4:4" x14ac:dyDescent="0.2">
      <c r="D330" s="2"/>
    </row>
    <row r="331" spans="4:4" x14ac:dyDescent="0.2">
      <c r="D331" s="2"/>
    </row>
    <row r="332" spans="4:4" x14ac:dyDescent="0.2">
      <c r="D332" s="2"/>
    </row>
    <row r="333" spans="4:4" x14ac:dyDescent="0.2">
      <c r="D333" s="2"/>
    </row>
    <row r="334" spans="4:4" x14ac:dyDescent="0.2">
      <c r="D334" s="2"/>
    </row>
    <row r="335" spans="4:4" x14ac:dyDescent="0.2">
      <c r="D335" s="2"/>
    </row>
    <row r="336" spans="4:4" x14ac:dyDescent="0.2">
      <c r="D336" s="2"/>
    </row>
    <row r="337" spans="4:4" x14ac:dyDescent="0.2">
      <c r="D337" s="2"/>
    </row>
    <row r="338" spans="4:4" x14ac:dyDescent="0.2">
      <c r="D338" s="2"/>
    </row>
    <row r="339" spans="4:4" x14ac:dyDescent="0.2">
      <c r="D339" s="2"/>
    </row>
    <row r="340" spans="4:4" x14ac:dyDescent="0.2">
      <c r="D340" s="2"/>
    </row>
    <row r="341" spans="4:4" x14ac:dyDescent="0.2">
      <c r="D341" s="2"/>
    </row>
    <row r="342" spans="4:4" x14ac:dyDescent="0.2">
      <c r="D342" s="2"/>
    </row>
    <row r="343" spans="4:4" x14ac:dyDescent="0.2">
      <c r="D343" s="2"/>
    </row>
    <row r="344" spans="4:4" x14ac:dyDescent="0.2">
      <c r="D344" s="2"/>
    </row>
    <row r="345" spans="4:4" x14ac:dyDescent="0.2">
      <c r="D345" s="2"/>
    </row>
    <row r="346" spans="4:4" x14ac:dyDescent="0.2">
      <c r="D346" s="2"/>
    </row>
    <row r="347" spans="4:4" x14ac:dyDescent="0.2">
      <c r="D347" s="2"/>
    </row>
    <row r="348" spans="4:4" x14ac:dyDescent="0.2">
      <c r="D348" s="2"/>
    </row>
    <row r="349" spans="4:4" x14ac:dyDescent="0.2">
      <c r="D349" s="2"/>
    </row>
    <row r="350" spans="4:4" x14ac:dyDescent="0.2">
      <c r="D350" s="2"/>
    </row>
    <row r="351" spans="4:4" x14ac:dyDescent="0.2">
      <c r="D351" s="2"/>
    </row>
    <row r="352" spans="4:4" x14ac:dyDescent="0.2">
      <c r="D352" s="2"/>
    </row>
    <row r="353" spans="4:4" x14ac:dyDescent="0.2">
      <c r="D353" s="2"/>
    </row>
    <row r="354" spans="4:4" x14ac:dyDescent="0.2">
      <c r="D354" s="2"/>
    </row>
    <row r="355" spans="4:4" x14ac:dyDescent="0.2">
      <c r="D355" s="2"/>
    </row>
    <row r="356" spans="4:4" x14ac:dyDescent="0.2">
      <c r="D356" s="2"/>
    </row>
    <row r="357" spans="4:4" x14ac:dyDescent="0.2">
      <c r="D357" s="2"/>
    </row>
    <row r="358" spans="4:4" x14ac:dyDescent="0.2">
      <c r="D358" s="2"/>
    </row>
    <row r="359" spans="4:4" x14ac:dyDescent="0.2">
      <c r="D359" s="2"/>
    </row>
    <row r="360" spans="4:4" x14ac:dyDescent="0.2">
      <c r="D360" s="2"/>
    </row>
    <row r="361" spans="4:4" x14ac:dyDescent="0.2">
      <c r="D361" s="2"/>
    </row>
    <row r="362" spans="4:4" x14ac:dyDescent="0.2">
      <c r="D362" s="2"/>
    </row>
    <row r="363" spans="4:4" x14ac:dyDescent="0.2">
      <c r="D363" s="2"/>
    </row>
    <row r="364" spans="4:4" x14ac:dyDescent="0.2">
      <c r="D364" s="2"/>
    </row>
    <row r="365" spans="4:4" x14ac:dyDescent="0.2">
      <c r="D365" s="2"/>
    </row>
    <row r="366" spans="4:4" x14ac:dyDescent="0.2">
      <c r="D366" s="2"/>
    </row>
    <row r="367" spans="4:4" x14ac:dyDescent="0.2">
      <c r="D367" s="2"/>
    </row>
    <row r="368" spans="4:4" x14ac:dyDescent="0.2">
      <c r="D368" s="2"/>
    </row>
    <row r="369" spans="4:4" x14ac:dyDescent="0.2">
      <c r="D369" s="2"/>
    </row>
    <row r="370" spans="4:4" x14ac:dyDescent="0.2">
      <c r="D370" s="2"/>
    </row>
    <row r="371" spans="4:4" x14ac:dyDescent="0.2">
      <c r="D371" s="2"/>
    </row>
    <row r="372" spans="4:4" x14ac:dyDescent="0.2">
      <c r="D372" s="2"/>
    </row>
    <row r="373" spans="4:4" x14ac:dyDescent="0.2">
      <c r="D373" s="2"/>
    </row>
    <row r="374" spans="4:4" x14ac:dyDescent="0.2">
      <c r="D374" s="2"/>
    </row>
    <row r="375" spans="4:4" x14ac:dyDescent="0.2">
      <c r="D375" s="2"/>
    </row>
    <row r="376" spans="4:4" x14ac:dyDescent="0.2">
      <c r="D376" s="2"/>
    </row>
    <row r="377" spans="4:4" x14ac:dyDescent="0.2">
      <c r="D377" s="2"/>
    </row>
    <row r="378" spans="4:4" x14ac:dyDescent="0.2">
      <c r="D378" s="2"/>
    </row>
    <row r="379" spans="4:4" x14ac:dyDescent="0.2">
      <c r="D379" s="2"/>
    </row>
    <row r="380" spans="4:4" x14ac:dyDescent="0.2">
      <c r="D380" s="2"/>
    </row>
    <row r="381" spans="4:4" x14ac:dyDescent="0.2">
      <c r="D381" s="2"/>
    </row>
    <row r="382" spans="4:4" x14ac:dyDescent="0.2">
      <c r="D382" s="2"/>
    </row>
    <row r="383" spans="4:4" x14ac:dyDescent="0.2">
      <c r="D383" s="2"/>
    </row>
    <row r="384" spans="4:4" x14ac:dyDescent="0.2">
      <c r="D384" s="2"/>
    </row>
    <row r="385" spans="4:4" x14ac:dyDescent="0.2">
      <c r="D385" s="2"/>
    </row>
    <row r="386" spans="4:4" x14ac:dyDescent="0.2">
      <c r="D386" s="2"/>
    </row>
    <row r="387" spans="4:4" x14ac:dyDescent="0.2">
      <c r="D387" s="2"/>
    </row>
    <row r="388" spans="4:4" x14ac:dyDescent="0.2">
      <c r="D388" s="2"/>
    </row>
    <row r="389" spans="4:4" x14ac:dyDescent="0.2">
      <c r="D389" s="2"/>
    </row>
    <row r="390" spans="4:4" x14ac:dyDescent="0.2">
      <c r="D390" s="2"/>
    </row>
    <row r="391" spans="4:4" x14ac:dyDescent="0.2">
      <c r="D391" s="2"/>
    </row>
    <row r="392" spans="4:4" x14ac:dyDescent="0.2">
      <c r="D392" s="2"/>
    </row>
    <row r="393" spans="4:4" x14ac:dyDescent="0.2">
      <c r="D393" s="2"/>
    </row>
    <row r="394" spans="4:4" x14ac:dyDescent="0.2">
      <c r="D394" s="2"/>
    </row>
    <row r="395" spans="4:4" x14ac:dyDescent="0.2">
      <c r="D395" s="2"/>
    </row>
    <row r="396" spans="4:4" x14ac:dyDescent="0.2">
      <c r="D396" s="2"/>
    </row>
    <row r="397" spans="4:4" x14ac:dyDescent="0.2">
      <c r="D397" s="2"/>
    </row>
    <row r="398" spans="4:4" x14ac:dyDescent="0.2">
      <c r="D398" s="2"/>
    </row>
    <row r="399" spans="4:4" x14ac:dyDescent="0.2">
      <c r="D399" s="2"/>
    </row>
    <row r="400" spans="4:4" x14ac:dyDescent="0.2">
      <c r="D400" s="2"/>
    </row>
    <row r="401" spans="4:4" x14ac:dyDescent="0.2">
      <c r="D401" s="2"/>
    </row>
    <row r="402" spans="4:4" x14ac:dyDescent="0.2">
      <c r="D402" s="2"/>
    </row>
    <row r="403" spans="4:4" x14ac:dyDescent="0.2">
      <c r="D403" s="2"/>
    </row>
    <row r="404" spans="4:4" x14ac:dyDescent="0.2">
      <c r="D404" s="2"/>
    </row>
    <row r="405" spans="4:4" x14ac:dyDescent="0.2">
      <c r="D405" s="2"/>
    </row>
    <row r="406" spans="4:4" x14ac:dyDescent="0.2">
      <c r="D406" s="2"/>
    </row>
    <row r="407" spans="4:4" x14ac:dyDescent="0.2">
      <c r="D407" s="2"/>
    </row>
    <row r="408" spans="4:4" x14ac:dyDescent="0.2">
      <c r="D408" s="2"/>
    </row>
    <row r="409" spans="4:4" x14ac:dyDescent="0.2">
      <c r="D409" s="2"/>
    </row>
    <row r="410" spans="4:4" x14ac:dyDescent="0.2">
      <c r="D410" s="2"/>
    </row>
    <row r="411" spans="4:4" x14ac:dyDescent="0.2">
      <c r="D411" s="2"/>
    </row>
    <row r="412" spans="4:4" x14ac:dyDescent="0.2">
      <c r="D412" s="2"/>
    </row>
    <row r="413" spans="4:4" x14ac:dyDescent="0.2">
      <c r="D413" s="2"/>
    </row>
    <row r="414" spans="4:4" x14ac:dyDescent="0.2">
      <c r="D414" s="2"/>
    </row>
    <row r="415" spans="4:4" x14ac:dyDescent="0.2">
      <c r="D415" s="2"/>
    </row>
    <row r="416" spans="4:4" x14ac:dyDescent="0.2">
      <c r="D416" s="2"/>
    </row>
    <row r="417" spans="4:4" x14ac:dyDescent="0.2">
      <c r="D417" s="2"/>
    </row>
    <row r="418" spans="4:4" x14ac:dyDescent="0.2">
      <c r="D418" s="2"/>
    </row>
    <row r="419" spans="4:4" x14ac:dyDescent="0.2">
      <c r="D419" s="2"/>
    </row>
    <row r="420" spans="4:4" x14ac:dyDescent="0.2">
      <c r="D420" s="2"/>
    </row>
    <row r="421" spans="4:4" x14ac:dyDescent="0.2">
      <c r="D421" s="2"/>
    </row>
    <row r="422" spans="4:4" x14ac:dyDescent="0.2">
      <c r="D422" s="2"/>
    </row>
    <row r="423" spans="4:4" x14ac:dyDescent="0.2">
      <c r="D423" s="2"/>
    </row>
    <row r="424" spans="4:4" x14ac:dyDescent="0.2">
      <c r="D424" s="2"/>
    </row>
    <row r="425" spans="4:4" x14ac:dyDescent="0.2">
      <c r="D425" s="2"/>
    </row>
    <row r="426" spans="4:4" x14ac:dyDescent="0.2">
      <c r="D426" s="2"/>
    </row>
    <row r="427" spans="4:4" x14ac:dyDescent="0.2">
      <c r="D427" s="2"/>
    </row>
    <row r="428" spans="4:4" x14ac:dyDescent="0.2">
      <c r="D428" s="2"/>
    </row>
    <row r="429" spans="4:4" x14ac:dyDescent="0.2">
      <c r="D429" s="2"/>
    </row>
    <row r="430" spans="4:4" x14ac:dyDescent="0.2">
      <c r="D430" s="2"/>
    </row>
    <row r="431" spans="4:4" x14ac:dyDescent="0.2">
      <c r="D431" s="2"/>
    </row>
    <row r="432" spans="4:4" x14ac:dyDescent="0.2">
      <c r="D432" s="2"/>
    </row>
    <row r="433" spans="4:4" x14ac:dyDescent="0.2">
      <c r="D433" s="2"/>
    </row>
    <row r="434" spans="4:4" x14ac:dyDescent="0.2">
      <c r="D434" s="2"/>
    </row>
    <row r="435" spans="4:4" x14ac:dyDescent="0.2">
      <c r="D435" s="2"/>
    </row>
    <row r="436" spans="4:4" x14ac:dyDescent="0.2">
      <c r="D436" s="2"/>
    </row>
    <row r="437" spans="4:4" x14ac:dyDescent="0.2">
      <c r="D437" s="2"/>
    </row>
    <row r="438" spans="4:4" x14ac:dyDescent="0.2">
      <c r="D438" s="2"/>
    </row>
    <row r="439" spans="4:4" x14ac:dyDescent="0.2">
      <c r="D439" s="2"/>
    </row>
    <row r="440" spans="4:4" x14ac:dyDescent="0.2">
      <c r="D440" s="2"/>
    </row>
    <row r="441" spans="4:4" x14ac:dyDescent="0.2">
      <c r="D441" s="2"/>
    </row>
    <row r="442" spans="4:4" x14ac:dyDescent="0.2">
      <c r="D442" s="2"/>
    </row>
    <row r="443" spans="4:4" x14ac:dyDescent="0.2">
      <c r="D443" s="2"/>
    </row>
    <row r="444" spans="4:4" x14ac:dyDescent="0.2">
      <c r="D444" s="2"/>
    </row>
    <row r="445" spans="4:4" x14ac:dyDescent="0.2">
      <c r="D445" s="2"/>
    </row>
    <row r="446" spans="4:4" x14ac:dyDescent="0.2">
      <c r="D446" s="2"/>
    </row>
    <row r="447" spans="4:4" x14ac:dyDescent="0.2">
      <c r="D447" s="2"/>
    </row>
    <row r="448" spans="4:4" x14ac:dyDescent="0.2">
      <c r="D448" s="2"/>
    </row>
    <row r="449" spans="4:4" x14ac:dyDescent="0.2">
      <c r="D449" s="2"/>
    </row>
    <row r="450" spans="4:4" x14ac:dyDescent="0.2">
      <c r="D450" s="2"/>
    </row>
    <row r="451" spans="4:4" x14ac:dyDescent="0.2">
      <c r="D451" s="2"/>
    </row>
    <row r="452" spans="4:4" x14ac:dyDescent="0.2">
      <c r="D452" s="2"/>
    </row>
    <row r="453" spans="4:4" x14ac:dyDescent="0.2">
      <c r="D453" s="2"/>
    </row>
    <row r="454" spans="4:4" x14ac:dyDescent="0.2">
      <c r="D454" s="2"/>
    </row>
    <row r="455" spans="4:4" x14ac:dyDescent="0.2">
      <c r="D455" s="2"/>
    </row>
    <row r="456" spans="4:4" x14ac:dyDescent="0.2">
      <c r="D456" s="2"/>
    </row>
    <row r="457" spans="4:4" x14ac:dyDescent="0.2">
      <c r="D457" s="2"/>
    </row>
    <row r="458" spans="4:4" x14ac:dyDescent="0.2">
      <c r="D458" s="2"/>
    </row>
    <row r="459" spans="4:4" x14ac:dyDescent="0.2">
      <c r="D459" s="2"/>
    </row>
    <row r="460" spans="4:4" x14ac:dyDescent="0.2">
      <c r="D460" s="2"/>
    </row>
    <row r="461" spans="4:4" x14ac:dyDescent="0.2">
      <c r="D461" s="2"/>
    </row>
    <row r="462" spans="4:4" x14ac:dyDescent="0.2">
      <c r="D462" s="2"/>
    </row>
    <row r="463" spans="4:4" x14ac:dyDescent="0.2">
      <c r="D463" s="2"/>
    </row>
    <row r="464" spans="4:4" x14ac:dyDescent="0.2">
      <c r="D464" s="2"/>
    </row>
    <row r="465" spans="4:4" x14ac:dyDescent="0.2">
      <c r="D465" s="2"/>
    </row>
    <row r="466" spans="4:4" x14ac:dyDescent="0.2">
      <c r="D466" s="2"/>
    </row>
    <row r="467" spans="4:4" x14ac:dyDescent="0.2">
      <c r="D467" s="2"/>
    </row>
    <row r="468" spans="4:4" x14ac:dyDescent="0.2">
      <c r="D468" s="2"/>
    </row>
    <row r="469" spans="4:4" x14ac:dyDescent="0.2">
      <c r="D469" s="2"/>
    </row>
    <row r="470" spans="4:4" x14ac:dyDescent="0.2">
      <c r="D470" s="2"/>
    </row>
    <row r="471" spans="4:4" x14ac:dyDescent="0.2">
      <c r="D471" s="2"/>
    </row>
    <row r="472" spans="4:4" x14ac:dyDescent="0.2">
      <c r="D472" s="2"/>
    </row>
    <row r="473" spans="4:4" x14ac:dyDescent="0.2">
      <c r="D473" s="2"/>
    </row>
    <row r="474" spans="4:4" x14ac:dyDescent="0.2">
      <c r="D474" s="2"/>
    </row>
    <row r="475" spans="4:4" x14ac:dyDescent="0.2">
      <c r="D475" s="2"/>
    </row>
    <row r="476" spans="4:4" x14ac:dyDescent="0.2">
      <c r="D476" s="2"/>
    </row>
    <row r="477" spans="4:4" x14ac:dyDescent="0.2">
      <c r="D477" s="2"/>
    </row>
    <row r="478" spans="4:4" x14ac:dyDescent="0.2">
      <c r="D478" s="2"/>
    </row>
    <row r="479" spans="4:4" x14ac:dyDescent="0.2">
      <c r="D479" s="2"/>
    </row>
    <row r="480" spans="4:4" x14ac:dyDescent="0.2">
      <c r="D480" s="2"/>
    </row>
    <row r="481" spans="4:4" x14ac:dyDescent="0.2">
      <c r="D481" s="2"/>
    </row>
    <row r="482" spans="4:4" x14ac:dyDescent="0.2">
      <c r="D482" s="2"/>
    </row>
    <row r="483" spans="4:4" x14ac:dyDescent="0.2">
      <c r="D483" s="2"/>
    </row>
    <row r="484" spans="4:4" x14ac:dyDescent="0.2">
      <c r="D484" s="2"/>
    </row>
    <row r="485" spans="4:4" x14ac:dyDescent="0.2">
      <c r="D485" s="2"/>
    </row>
    <row r="486" spans="4:4" x14ac:dyDescent="0.2">
      <c r="D486" s="2"/>
    </row>
    <row r="487" spans="4:4" x14ac:dyDescent="0.2">
      <c r="D487" s="2"/>
    </row>
    <row r="488" spans="4:4" x14ac:dyDescent="0.2">
      <c r="D488" s="2"/>
    </row>
    <row r="489" spans="4:4" x14ac:dyDescent="0.2">
      <c r="D489" s="2"/>
    </row>
    <row r="490" spans="4:4" x14ac:dyDescent="0.2">
      <c r="D490" s="2"/>
    </row>
    <row r="491" spans="4:4" x14ac:dyDescent="0.2">
      <c r="D491" s="2"/>
    </row>
    <row r="492" spans="4:4" x14ac:dyDescent="0.2">
      <c r="D492" s="2"/>
    </row>
    <row r="493" spans="4:4" x14ac:dyDescent="0.2">
      <c r="D493" s="2"/>
    </row>
    <row r="494" spans="4:4" x14ac:dyDescent="0.2">
      <c r="D494" s="2"/>
    </row>
    <row r="495" spans="4:4" x14ac:dyDescent="0.2">
      <c r="D495" s="2"/>
    </row>
    <row r="496" spans="4:4" x14ac:dyDescent="0.2">
      <c r="D496" s="2"/>
    </row>
    <row r="497" spans="4:4" x14ac:dyDescent="0.2">
      <c r="D497" s="2"/>
    </row>
    <row r="498" spans="4:4" x14ac:dyDescent="0.2">
      <c r="D498" s="2"/>
    </row>
    <row r="499" spans="4:4" x14ac:dyDescent="0.2">
      <c r="D499" s="2"/>
    </row>
    <row r="500" spans="4:4" x14ac:dyDescent="0.2">
      <c r="D500" s="2"/>
    </row>
    <row r="501" spans="4:4" x14ac:dyDescent="0.2">
      <c r="D501" s="2"/>
    </row>
    <row r="502" spans="4:4" x14ac:dyDescent="0.2">
      <c r="D502" s="2"/>
    </row>
    <row r="503" spans="4:4" x14ac:dyDescent="0.2">
      <c r="D503" s="2"/>
    </row>
    <row r="504" spans="4:4" x14ac:dyDescent="0.2">
      <c r="D504" s="2"/>
    </row>
    <row r="505" spans="4:4" x14ac:dyDescent="0.2">
      <c r="D505" s="2"/>
    </row>
    <row r="506" spans="4:4" x14ac:dyDescent="0.2">
      <c r="D506" s="2"/>
    </row>
    <row r="507" spans="4:4" x14ac:dyDescent="0.2">
      <c r="D507" s="2"/>
    </row>
    <row r="508" spans="4:4" x14ac:dyDescent="0.2">
      <c r="D508" s="2"/>
    </row>
    <row r="509" spans="4:4" x14ac:dyDescent="0.2">
      <c r="D509" s="2"/>
    </row>
    <row r="510" spans="4:4" x14ac:dyDescent="0.2">
      <c r="D510" s="2"/>
    </row>
    <row r="511" spans="4:4" x14ac:dyDescent="0.2">
      <c r="D511" s="2"/>
    </row>
    <row r="512" spans="4:4" x14ac:dyDescent="0.2">
      <c r="D512" s="2"/>
    </row>
    <row r="513" spans="4:4" x14ac:dyDescent="0.2">
      <c r="D513" s="2"/>
    </row>
    <row r="514" spans="4:4" x14ac:dyDescent="0.2">
      <c r="D514" s="2"/>
    </row>
    <row r="515" spans="4:4" x14ac:dyDescent="0.2">
      <c r="D515" s="2"/>
    </row>
    <row r="516" spans="4:4" x14ac:dyDescent="0.2">
      <c r="D516" s="2"/>
    </row>
    <row r="517" spans="4:4" x14ac:dyDescent="0.2">
      <c r="D517" s="2"/>
    </row>
    <row r="518" spans="4:4" x14ac:dyDescent="0.2">
      <c r="D518" s="2"/>
    </row>
    <row r="519" spans="4:4" x14ac:dyDescent="0.2">
      <c r="D519" s="2"/>
    </row>
    <row r="520" spans="4:4" x14ac:dyDescent="0.2">
      <c r="D520" s="2"/>
    </row>
    <row r="521" spans="4:4" x14ac:dyDescent="0.2">
      <c r="D521" s="2"/>
    </row>
    <row r="522" spans="4:4" x14ac:dyDescent="0.2">
      <c r="D522" s="2"/>
    </row>
    <row r="523" spans="4:4" x14ac:dyDescent="0.2">
      <c r="D523" s="2"/>
    </row>
    <row r="524" spans="4:4" x14ac:dyDescent="0.2">
      <c r="D524" s="2"/>
    </row>
    <row r="525" spans="4:4" x14ac:dyDescent="0.2">
      <c r="D525" s="2"/>
    </row>
    <row r="526" spans="4:4" x14ac:dyDescent="0.2">
      <c r="D526" s="2"/>
    </row>
    <row r="527" spans="4:4" x14ac:dyDescent="0.2">
      <c r="D527" s="2"/>
    </row>
    <row r="528" spans="4:4" x14ac:dyDescent="0.2">
      <c r="D528" s="2"/>
    </row>
    <row r="529" spans="4:4" x14ac:dyDescent="0.2">
      <c r="D529" s="2"/>
    </row>
    <row r="530" spans="4:4" x14ac:dyDescent="0.2">
      <c r="D530" s="2"/>
    </row>
    <row r="531" spans="4:4" x14ac:dyDescent="0.2">
      <c r="D531" s="2"/>
    </row>
    <row r="532" spans="4:4" x14ac:dyDescent="0.2">
      <c r="D532" s="2"/>
    </row>
    <row r="533" spans="4:4" x14ac:dyDescent="0.2">
      <c r="D533" s="2"/>
    </row>
    <row r="534" spans="4:4" x14ac:dyDescent="0.2">
      <c r="D534" s="2"/>
    </row>
    <row r="535" spans="4:4" x14ac:dyDescent="0.2">
      <c r="D535" s="2"/>
    </row>
    <row r="536" spans="4:4" x14ac:dyDescent="0.2">
      <c r="D536" s="2"/>
    </row>
    <row r="537" spans="4:4" x14ac:dyDescent="0.2">
      <c r="D537" s="2"/>
    </row>
    <row r="538" spans="4:4" x14ac:dyDescent="0.2">
      <c r="D538" s="2"/>
    </row>
    <row r="539" spans="4:4" x14ac:dyDescent="0.2">
      <c r="D539" s="2"/>
    </row>
    <row r="540" spans="4:4" x14ac:dyDescent="0.2">
      <c r="D540" s="2"/>
    </row>
    <row r="541" spans="4:4" x14ac:dyDescent="0.2">
      <c r="D541" s="2"/>
    </row>
    <row r="542" spans="4:4" x14ac:dyDescent="0.2">
      <c r="D542" s="2"/>
    </row>
    <row r="543" spans="4:4" x14ac:dyDescent="0.2">
      <c r="D543" s="2"/>
    </row>
    <row r="544" spans="4:4" x14ac:dyDescent="0.2">
      <c r="D544" s="2"/>
    </row>
    <row r="545" spans="4:4" x14ac:dyDescent="0.2">
      <c r="D545" s="2"/>
    </row>
    <row r="546" spans="4:4" x14ac:dyDescent="0.2">
      <c r="D546" s="2"/>
    </row>
    <row r="547" spans="4:4" x14ac:dyDescent="0.2">
      <c r="D547" s="2"/>
    </row>
    <row r="548" spans="4:4" x14ac:dyDescent="0.2">
      <c r="D548" s="2"/>
    </row>
    <row r="549" spans="4:4" x14ac:dyDescent="0.2">
      <c r="D549" s="2"/>
    </row>
    <row r="550" spans="4:4" x14ac:dyDescent="0.2">
      <c r="D550" s="2"/>
    </row>
    <row r="551" spans="4:4" x14ac:dyDescent="0.2">
      <c r="D551" s="2"/>
    </row>
    <row r="552" spans="4:4" x14ac:dyDescent="0.2">
      <c r="D552" s="2"/>
    </row>
    <row r="553" spans="4:4" x14ac:dyDescent="0.2">
      <c r="D553" s="2"/>
    </row>
    <row r="554" spans="4:4" x14ac:dyDescent="0.2">
      <c r="D554" s="2"/>
    </row>
    <row r="555" spans="4:4" x14ac:dyDescent="0.2">
      <c r="D555" s="2"/>
    </row>
    <row r="556" spans="4:4" x14ac:dyDescent="0.2">
      <c r="D556" s="2"/>
    </row>
    <row r="557" spans="4:4" x14ac:dyDescent="0.2">
      <c r="D557" s="2"/>
    </row>
    <row r="558" spans="4:4" x14ac:dyDescent="0.2">
      <c r="D558" s="2"/>
    </row>
    <row r="559" spans="4:4" x14ac:dyDescent="0.2">
      <c r="D559" s="2"/>
    </row>
    <row r="560" spans="4:4" x14ac:dyDescent="0.2">
      <c r="D560" s="2"/>
    </row>
    <row r="561" spans="4:4" x14ac:dyDescent="0.2">
      <c r="D561" s="2"/>
    </row>
    <row r="562" spans="4:4" x14ac:dyDescent="0.2">
      <c r="D562" s="2"/>
    </row>
    <row r="563" spans="4:4" x14ac:dyDescent="0.2">
      <c r="D563" s="2"/>
    </row>
    <row r="564" spans="4:4" x14ac:dyDescent="0.2">
      <c r="D564" s="2"/>
    </row>
    <row r="565" spans="4:4" x14ac:dyDescent="0.2">
      <c r="D565" s="2"/>
    </row>
    <row r="566" spans="4:4" x14ac:dyDescent="0.2">
      <c r="D566" s="2"/>
    </row>
    <row r="567" spans="4:4" x14ac:dyDescent="0.2">
      <c r="D567" s="2"/>
    </row>
    <row r="568" spans="4:4" x14ac:dyDescent="0.2">
      <c r="D568" s="2"/>
    </row>
    <row r="569" spans="4:4" x14ac:dyDescent="0.2">
      <c r="D569" s="2"/>
    </row>
    <row r="570" spans="4:4" x14ac:dyDescent="0.2">
      <c r="D570" s="2"/>
    </row>
    <row r="571" spans="4:4" x14ac:dyDescent="0.2">
      <c r="D571" s="2"/>
    </row>
    <row r="572" spans="4:4" x14ac:dyDescent="0.2">
      <c r="D572" s="2"/>
    </row>
    <row r="573" spans="4:4" x14ac:dyDescent="0.2">
      <c r="D573" s="2"/>
    </row>
    <row r="574" spans="4:4" x14ac:dyDescent="0.2">
      <c r="D574" s="2"/>
    </row>
    <row r="575" spans="4:4" x14ac:dyDescent="0.2">
      <c r="D575" s="2"/>
    </row>
    <row r="576" spans="4:4" x14ac:dyDescent="0.2">
      <c r="D576" s="2"/>
    </row>
    <row r="577" spans="4:4" x14ac:dyDescent="0.2">
      <c r="D577" s="2"/>
    </row>
    <row r="578" spans="4:4" x14ac:dyDescent="0.2">
      <c r="D578" s="2"/>
    </row>
    <row r="579" spans="4:4" x14ac:dyDescent="0.2">
      <c r="D579" s="2"/>
    </row>
  </sheetData>
  <conditionalFormatting sqref="G2:G1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{095D7E41-FC55-B346-AB69-87B1B2909EEB}</x14:id>
        </ext>
      </extLst>
    </cfRule>
  </conditionalFormatting>
  <dataValidations count="1">
    <dataValidation type="list" allowBlank="1" sqref="C2:C579" xr:uid="{00000000-0002-0000-0100-000000000000}">
      <formula1>"Rent,Utilities,Insurance,Phone,Subscriptions,Groceries,Transport,Entertainment,Dining,Shopping"</formula1>
    </dataValidation>
  </dataValidations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5D7E41-FC55-B346-AB69-87B1B2909EEB}">
            <x14:dataBar minLength="0" maxLength="100" direction="leftToRight" negativeBarColorSameAsPositive="1" axisPosition="none">
              <x14:cfvo type="min"/>
              <x14:cfvo type="max"/>
            </x14:dataBar>
          </x14:cfRule>
          <xm:sqref>G2:G13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2B"/>
  </sheetPr>
  <dimension ref="A1:G27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13.33203125" customWidth="1"/>
    <col min="2" max="4" width="20" customWidth="1"/>
    <col min="5" max="5" width="5" customWidth="1"/>
    <col min="6" max="6" width="21.6640625" customWidth="1"/>
    <col min="7" max="7" width="20" customWidth="1"/>
  </cols>
  <sheetData>
    <row r="1" spans="1:6" ht="28" customHeight="1" x14ac:dyDescent="0.2">
      <c r="A1" s="37" t="s">
        <v>99</v>
      </c>
      <c r="B1" s="38" t="s">
        <v>101</v>
      </c>
      <c r="C1" s="38" t="s">
        <v>102</v>
      </c>
      <c r="D1" s="39" t="s">
        <v>103</v>
      </c>
    </row>
    <row r="2" spans="1:6" x14ac:dyDescent="0.2">
      <c r="A2" s="40" t="s">
        <v>10</v>
      </c>
      <c r="B2" s="41">
        <v>3450</v>
      </c>
      <c r="C2" s="41">
        <f ca="1">'Expense Log'!G2</f>
        <v>2688.85</v>
      </c>
      <c r="D2" s="42">
        <f t="shared" ref="D2:D13" ca="1" si="0">B2-C2</f>
        <v>761.15000000000009</v>
      </c>
    </row>
    <row r="3" spans="1:6" x14ac:dyDescent="0.2">
      <c r="A3" s="43" t="s">
        <v>11</v>
      </c>
      <c r="B3" s="44">
        <v>3475</v>
      </c>
      <c r="C3" s="44">
        <f ca="1">'Expense Log'!G3</f>
        <v>2807.46</v>
      </c>
      <c r="D3" s="45">
        <f t="shared" ca="1" si="0"/>
        <v>667.54</v>
      </c>
    </row>
    <row r="4" spans="1:6" x14ac:dyDescent="0.2">
      <c r="A4" s="40" t="s">
        <v>12</v>
      </c>
      <c r="B4" s="41">
        <v>3450</v>
      </c>
      <c r="C4" s="41">
        <f ca="1">'Expense Log'!G4</f>
        <v>0</v>
      </c>
      <c r="D4" s="42">
        <f t="shared" ca="1" si="0"/>
        <v>3450</v>
      </c>
    </row>
    <row r="5" spans="1:6" x14ac:dyDescent="0.2">
      <c r="A5" s="43" t="s">
        <v>13</v>
      </c>
      <c r="B5" s="44">
        <v>3500</v>
      </c>
      <c r="C5" s="44">
        <f ca="1">'Expense Log'!G5</f>
        <v>0</v>
      </c>
      <c r="D5" s="45">
        <f t="shared" ca="1" si="0"/>
        <v>3500</v>
      </c>
    </row>
    <row r="6" spans="1:6" x14ac:dyDescent="0.2">
      <c r="A6" s="40" t="s">
        <v>14</v>
      </c>
      <c r="B6" s="41">
        <v>3450</v>
      </c>
      <c r="C6" s="41">
        <f ca="1">'Expense Log'!G6</f>
        <v>0</v>
      </c>
      <c r="D6" s="42">
        <f t="shared" ca="1" si="0"/>
        <v>3450</v>
      </c>
    </row>
    <row r="7" spans="1:6" x14ac:dyDescent="0.2">
      <c r="A7" s="43" t="s">
        <v>15</v>
      </c>
      <c r="B7" s="44">
        <v>3600</v>
      </c>
      <c r="C7" s="44">
        <f ca="1">'Expense Log'!G7</f>
        <v>0</v>
      </c>
      <c r="D7" s="45">
        <f t="shared" ca="1" si="0"/>
        <v>3600</v>
      </c>
    </row>
    <row r="8" spans="1:6" x14ac:dyDescent="0.2">
      <c r="A8" s="40" t="s">
        <v>16</v>
      </c>
      <c r="B8" s="41">
        <v>3450</v>
      </c>
      <c r="C8" s="41">
        <f ca="1">'Expense Log'!G8</f>
        <v>0</v>
      </c>
      <c r="D8" s="42">
        <f t="shared" ca="1" si="0"/>
        <v>3450</v>
      </c>
    </row>
    <row r="9" spans="1:6" x14ac:dyDescent="0.2">
      <c r="A9" s="43" t="s">
        <v>17</v>
      </c>
      <c r="B9" s="44">
        <v>3450</v>
      </c>
      <c r="C9" s="44">
        <f ca="1">'Expense Log'!G9</f>
        <v>0</v>
      </c>
      <c r="D9" s="45">
        <f t="shared" ca="1" si="0"/>
        <v>3450</v>
      </c>
    </row>
    <row r="10" spans="1:6" x14ac:dyDescent="0.2">
      <c r="A10" s="40" t="s">
        <v>18</v>
      </c>
      <c r="B10" s="41">
        <v>3500</v>
      </c>
      <c r="C10" s="41">
        <f ca="1">'Expense Log'!G10</f>
        <v>0</v>
      </c>
      <c r="D10" s="42">
        <f t="shared" ca="1" si="0"/>
        <v>3500</v>
      </c>
    </row>
    <row r="11" spans="1:6" x14ac:dyDescent="0.2">
      <c r="A11" s="43" t="s">
        <v>19</v>
      </c>
      <c r="B11" s="44">
        <v>3450</v>
      </c>
      <c r="C11" s="44">
        <f ca="1">'Expense Log'!G11</f>
        <v>0</v>
      </c>
      <c r="D11" s="45">
        <f t="shared" ca="1" si="0"/>
        <v>3450</v>
      </c>
    </row>
    <row r="12" spans="1:6" x14ac:dyDescent="0.2">
      <c r="A12" s="40" t="s">
        <v>20</v>
      </c>
      <c r="B12" s="41">
        <v>3550</v>
      </c>
      <c r="C12" s="41">
        <f ca="1">'Expense Log'!G12</f>
        <v>0</v>
      </c>
      <c r="D12" s="42">
        <f t="shared" ca="1" si="0"/>
        <v>3550</v>
      </c>
    </row>
    <row r="13" spans="1:6" x14ac:dyDescent="0.2">
      <c r="A13" s="43" t="s">
        <v>21</v>
      </c>
      <c r="B13" s="44">
        <v>3700</v>
      </c>
      <c r="C13" s="44">
        <f ca="1">'Expense Log'!G13</f>
        <v>0</v>
      </c>
      <c r="D13" s="45">
        <f t="shared" ca="1" si="0"/>
        <v>3700</v>
      </c>
    </row>
    <row r="14" spans="1:6" x14ac:dyDescent="0.2">
      <c r="A14" s="46" t="s">
        <v>104</v>
      </c>
      <c r="B14" s="47"/>
      <c r="C14" s="47"/>
      <c r="D14" s="48"/>
    </row>
    <row r="16" spans="1:6" ht="18" x14ac:dyDescent="0.25">
      <c r="F16" s="36" t="s">
        <v>105</v>
      </c>
    </row>
    <row r="17" spans="6:7" x14ac:dyDescent="0.2">
      <c r="F17" s="49" t="s">
        <v>74</v>
      </c>
      <c r="G17" s="50" t="s">
        <v>100</v>
      </c>
    </row>
    <row r="18" spans="6:7" x14ac:dyDescent="0.2">
      <c r="F18" s="51" t="s">
        <v>0</v>
      </c>
      <c r="G18" s="42">
        <f>SUMIF('Expense Log'!C:C,F18,'Expense Log'!D:D)</f>
        <v>2400</v>
      </c>
    </row>
    <row r="19" spans="6:7" x14ac:dyDescent="0.2">
      <c r="F19" s="52" t="s">
        <v>1</v>
      </c>
      <c r="G19" s="45">
        <f>SUMIF('Expense Log'!C:C,F19,'Expense Log'!D:D)</f>
        <v>667</v>
      </c>
    </row>
    <row r="20" spans="6:7" x14ac:dyDescent="0.2">
      <c r="F20" s="51" t="s">
        <v>2</v>
      </c>
      <c r="G20" s="42">
        <f>SUMIF('Expense Log'!C:C,F20,'Expense Log'!D:D)</f>
        <v>246</v>
      </c>
    </row>
    <row r="21" spans="6:7" x14ac:dyDescent="0.2">
      <c r="F21" s="52" t="s">
        <v>3</v>
      </c>
      <c r="G21" s="45">
        <f>SUMIF('Expense Log'!C:C,F21,'Expense Log'!D:D)</f>
        <v>84</v>
      </c>
    </row>
    <row r="22" spans="6:7" x14ac:dyDescent="0.2">
      <c r="F22" s="51" t="s">
        <v>4</v>
      </c>
      <c r="G22" s="42">
        <f>SUMIF('Expense Log'!C:C,F22,'Expense Log'!D:D)</f>
        <v>123.94</v>
      </c>
    </row>
    <row r="23" spans="6:7" x14ac:dyDescent="0.2">
      <c r="F23" s="52" t="s">
        <v>5</v>
      </c>
      <c r="G23" s="45">
        <f>SUMIF('Expense Log'!C:C,F23,'Expense Log'!D:D)</f>
        <v>827.45</v>
      </c>
    </row>
    <row r="24" spans="6:7" x14ac:dyDescent="0.2">
      <c r="F24" s="51" t="s">
        <v>6</v>
      </c>
      <c r="G24" s="42">
        <f>SUMIF('Expense Log'!C:C,F24,'Expense Log'!D:D)</f>
        <v>336</v>
      </c>
    </row>
    <row r="25" spans="6:7" x14ac:dyDescent="0.2">
      <c r="F25" s="52" t="s">
        <v>7</v>
      </c>
      <c r="G25" s="45">
        <f>SUMIF('Expense Log'!C:C,F25,'Expense Log'!D:D)</f>
        <v>189.5</v>
      </c>
    </row>
    <row r="26" spans="6:7" x14ac:dyDescent="0.2">
      <c r="F26" s="51" t="s">
        <v>8</v>
      </c>
      <c r="G26" s="42">
        <f>SUMIF('Expense Log'!C:C,F26,'Expense Log'!D:D)</f>
        <v>293.45</v>
      </c>
    </row>
    <row r="27" spans="6:7" x14ac:dyDescent="0.2">
      <c r="F27" s="53" t="s">
        <v>9</v>
      </c>
      <c r="G27" s="54">
        <f>SUMIF('Expense Log'!C:C,F27,'Expense Log'!D:D)</f>
        <v>328.97</v>
      </c>
    </row>
  </sheetData>
  <mergeCells count="1">
    <mergeCell ref="A14:D14"/>
  </mergeCells>
  <conditionalFormatting sqref="D2:D13">
    <cfRule type="cellIs" dxfId="3" priority="1" operator="lessThan">
      <formula>0</formula>
    </cfRule>
  </conditionalFormatting>
  <conditionalFormatting sqref="D2:D13">
    <cfRule type="cellIs" dxfId="2" priority="2" operator="greaterThanOrEqual">
      <formula>0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Monthly Budget</vt:lpstr>
      <vt:lpstr>Expense Log</vt:lpstr>
      <vt:lpstr>Annual Overview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Waseem Ilyas</cp:lastModifiedBy>
  <dcterms:created xsi:type="dcterms:W3CDTF">2026-02-06T23:55:27Z</dcterms:created>
  <dcterms:modified xsi:type="dcterms:W3CDTF">2026-02-13T21:07:40Z</dcterms:modified>
</cp:coreProperties>
</file>