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8"/>
  <workbookPr/>
  <mc:AlternateContent xmlns:mc="http://schemas.openxmlformats.org/markup-compatibility/2006">
    <mc:Choice Requires="x15">
      <x15ac:absPath xmlns:x15ac="http://schemas.microsoft.com/office/spreadsheetml/2010/11/ac" url="/Users/waseem/Downloads/"/>
    </mc:Choice>
  </mc:AlternateContent>
  <xr:revisionPtr revIDLastSave="0" documentId="13_ncr:1_{1DD88855-52A6-714C-BD65-940FFB92360A}" xr6:coauthVersionLast="47" xr6:coauthVersionMax="47" xr10:uidLastSave="{00000000-0000-0000-0000-000000000000}"/>
  <bookViews>
    <workbookView xWindow="0" yWindow="600" windowWidth="51200" windowHeight="26400" xr2:uid="{00000000-000D-0000-FFFF-FFFF00000000}"/>
  </bookViews>
  <sheets>
    <sheet name="Dashboard" sheetId="1" r:id="rId1"/>
    <sheet name="Monthly Budget" sheetId="2" r:id="rId2"/>
    <sheet name="Transactions" sheetId="3" r:id="rId3"/>
    <sheet name="Net Worth Tracker" sheetId="4" r:id="rId4"/>
    <sheet name="Savings Goals" sheetId="5" r:id="rId5"/>
    <sheet name="Annual Summary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6" l="1"/>
  <c r="E16" i="6"/>
  <c r="D16" i="6"/>
  <c r="C16" i="6"/>
  <c r="B16" i="6"/>
  <c r="G8" i="5"/>
  <c r="F8" i="5"/>
  <c r="G7" i="5"/>
  <c r="F7" i="5"/>
  <c r="G6" i="5"/>
  <c r="F6" i="5"/>
  <c r="G5" i="5"/>
  <c r="F5" i="5"/>
  <c r="G4" i="5"/>
  <c r="F4" i="5"/>
  <c r="M20" i="4"/>
  <c r="L20" i="4"/>
  <c r="K20" i="4"/>
  <c r="J20" i="4"/>
  <c r="I20" i="4"/>
  <c r="H20" i="4"/>
  <c r="G20" i="4"/>
  <c r="F20" i="4"/>
  <c r="E20" i="4"/>
  <c r="D20" i="4"/>
  <c r="C20" i="4"/>
  <c r="B20" i="4"/>
  <c r="M18" i="4"/>
  <c r="L18" i="4"/>
  <c r="K18" i="4"/>
  <c r="J18" i="4"/>
  <c r="I18" i="4"/>
  <c r="H18" i="4"/>
  <c r="G18" i="4"/>
  <c r="F18" i="4"/>
  <c r="E18" i="4"/>
  <c r="D18" i="4"/>
  <c r="C18" i="4"/>
  <c r="B18" i="4"/>
  <c r="M11" i="4"/>
  <c r="L11" i="4"/>
  <c r="K11" i="4"/>
  <c r="J11" i="4"/>
  <c r="I11" i="4"/>
  <c r="H11" i="4"/>
  <c r="G11" i="4"/>
  <c r="F11" i="4"/>
  <c r="E11" i="4"/>
  <c r="D11" i="4"/>
  <c r="C11" i="4"/>
  <c r="B11" i="4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D15" i="2"/>
  <c r="C15" i="2"/>
  <c r="B15" i="2"/>
  <c r="D14" i="2"/>
  <c r="D13" i="2"/>
  <c r="D12" i="2"/>
  <c r="D11" i="2"/>
  <c r="D10" i="2"/>
  <c r="D9" i="2"/>
  <c r="D8" i="2"/>
  <c r="D7" i="2"/>
  <c r="D6" i="2"/>
  <c r="D5" i="2"/>
</calcChain>
</file>

<file path=xl/sharedStrings.xml><?xml version="1.0" encoding="utf-8"?>
<sst xmlns="http://schemas.openxmlformats.org/spreadsheetml/2006/main" count="210" uniqueCount="140">
  <si>
    <t>Personal Finance Dashboard</t>
  </si>
  <si>
    <t>Monthly Trend</t>
  </si>
  <si>
    <t>Month</t>
  </si>
  <si>
    <t>Income (£)</t>
  </si>
  <si>
    <t>Expenses (£)</t>
  </si>
  <si>
    <t>Savings (£)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</si>
  <si>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</si>
  <si>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</si>
  <si>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</si>
  <si>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</si>
  <si>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</si>
  <si>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</si>
  <si>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</si>
  <si>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</si>
  <si>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</si>
  <si>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</si>
  <si>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</si>
  <si>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</si>
  <si>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Savings Rate Trend</t>
  </si>
  <si>
    <t>Monthly Budget</t>
  </si>
  <si>
    <t>Month: January 2026 (Edit as needed)</t>
  </si>
  <si>
    <t>Category</t>
  </si>
  <si>
    <t>Budgeted (£)</t>
  </si>
  <si>
    <t>Actual (£)</t>
  </si>
  <si>
    <t>Difference (£)</t>
  </si>
  <si>
    <t>Status</t>
  </si>
  <si>
    <t>Housing</t>
  </si>
  <si>
    <t>Transport</t>
  </si>
  <si>
    <t>Food &amp; Groceries</t>
  </si>
  <si>
    <t>Utilities</t>
  </si>
  <si>
    <t>Insurance</t>
  </si>
  <si>
    <t>Entertainment</t>
  </si>
  <si>
    <t>Personal Care</t>
  </si>
  <si>
    <t>Savings &amp; Investments</t>
  </si>
  <si>
    <t>Debt Repayment</t>
  </si>
  <si>
    <t>Other</t>
  </si>
  <si>
    <t>TOTAL</t>
  </si>
  <si>
    <t>Transaction Log</t>
  </si>
  <si>
    <t>Date</t>
  </si>
  <si>
    <t>Description</t>
  </si>
  <si>
    <t>Amount (£)</t>
  </si>
  <si>
    <t>Type</t>
  </si>
  <si>
    <t>Notes</t>
  </si>
  <si>
    <t>Salary - January</t>
  </si>
  <si>
    <t>Income</t>
  </si>
  <si>
    <t>Tesco Grocery Shop</t>
  </si>
  <si>
    <t>Expense</t>
  </si>
  <si>
    <t>EE Mobile Bill</t>
  </si>
  <si>
    <t>Council Tax</t>
  </si>
  <si>
    <t>Rent Payment</t>
  </si>
  <si>
    <t>Sainsbury's</t>
  </si>
  <si>
    <t>TfL Transport</t>
  </si>
  <si>
    <t>Netflix Subscription</t>
  </si>
  <si>
    <t>Costa Coffee</t>
  </si>
  <si>
    <t>14/01/2026</t>
  </si>
  <si>
    <t>Boots Pharmacy</t>
  </si>
  <si>
    <t>15/01/2026</t>
  </si>
  <si>
    <t>Sky Broadband</t>
  </si>
  <si>
    <t>17/01/2026</t>
  </si>
  <si>
    <t>Greggs Lunch</t>
  </si>
  <si>
    <t>18/01/2026</t>
  </si>
  <si>
    <t>Petrol - Shell</t>
  </si>
  <si>
    <t>20/01/2026</t>
  </si>
  <si>
    <t>22/01/2026</t>
  </si>
  <si>
    <t>Gym Membership</t>
  </si>
  <si>
    <t>24/01/2026</t>
  </si>
  <si>
    <t>Cinema Tickets</t>
  </si>
  <si>
    <t>25/01/2026</t>
  </si>
  <si>
    <t>British Gas</t>
  </si>
  <si>
    <t>27/01/2026</t>
  </si>
  <si>
    <t>28/01/2026</t>
  </si>
  <si>
    <t>Amazon Purchase</t>
  </si>
  <si>
    <t>30/01/2026</t>
  </si>
  <si>
    <t>Savings Transfer</t>
  </si>
  <si>
    <t>Net Worth Tracker</t>
  </si>
  <si>
    <t>ASSETS</t>
  </si>
  <si>
    <t>Current Account</t>
  </si>
  <si>
    <t>Savings Account</t>
  </si>
  <si>
    <t>ISA</t>
  </si>
  <si>
    <t>Pension</t>
  </si>
  <si>
    <t>Property Value</t>
  </si>
  <si>
    <t>Other Assets</t>
  </si>
  <si>
    <t>Total Assets</t>
  </si>
  <si>
    <t>LIABILITIES</t>
  </si>
  <si>
    <t>Mortgage</t>
  </si>
  <si>
    <t>Credit Card</t>
  </si>
  <si>
    <t>Student Loan</t>
  </si>
  <si>
    <t>Other Debt</t>
  </si>
  <si>
    <t>Total Liabilities</t>
  </si>
  <si>
    <t>NET WORTH</t>
  </si>
  <si>
    <t>Savings Goals</t>
  </si>
  <si>
    <t>Goal Name</t>
  </si>
  <si>
    <t>Target Date</t>
  </si>
  <si>
    <t>Progress (%)</t>
  </si>
  <si>
    <t>Emergency Fund</t>
  </si>
  <si>
    <t>30/06/2026</t>
  </si>
  <si>
    <t>Holiday Fund</t>
  </si>
  <si>
    <t>31/12/2026</t>
  </si>
  <si>
    <t>House Deposit</t>
  </si>
  <si>
    <t>31/12/2028</t>
  </si>
  <si>
    <t>New Car</t>
  </si>
  <si>
    <t>30/09/2027</t>
  </si>
  <si>
    <t>Christmas Fund</t>
  </si>
  <si>
    <t>30/11/2026</t>
  </si>
  <si>
    <t>Visual Progress</t>
  </si>
  <si>
    <t>████████░░░░░░░░░░░░</t>
  </si>
  <si>
    <t>█████░░░░░░░░░░░░░░░</t>
  </si>
  <si>
    <t>███████░░░░░░░░░░░░░</t>
  </si>
  <si>
    <t>Annual Summary 2026</t>
  </si>
  <si>
    <t>Net Savings (£)</t>
  </si>
  <si>
    <t>Savings Rate (%)</t>
  </si>
  <si>
    <t>Cumulative Savings (£)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</si>
  <si>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</si>
  <si>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</si>
  <si>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</si>
  <si>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</si>
  <si>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</si>
  <si>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</si>
  <si>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</si>
  <si>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</si>
  <si>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</si>
  <si>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</si>
  <si>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</si>
  <si>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TOTAL / AVERAGE</t>
  </si>
  <si>
    <t>TOTAL INCOME YTD</t>
  </si>
  <si>
    <t>TOTAL EXPENSES YTD</t>
  </si>
  <si>
    <t>NET SAVINGS</t>
  </si>
  <si>
    <t>SAVINGS RATE</t>
  </si>
  <si>
    <t>£33,600</t>
  </si>
  <si>
    <t>£23,450</t>
  </si>
  <si>
    <t>£10,150</t>
  </si>
  <si>
    <t>— On Budget</t>
  </si>
  <si>
    <t>✓ Under</t>
  </si>
  <si>
    <t>✗ Over</t>
  </si>
  <si>
    <t>Balance (£)</t>
  </si>
  <si>
    <t>Target (£)</t>
  </si>
  <si>
    <t>Current (£)</t>
  </si>
  <si>
    <t>Monthly (£)</t>
  </si>
  <si>
    <t>Months Left</t>
  </si>
  <si>
    <t>█████████████░░░░░░░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</si>
</sst>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%"/>
    <numFmt numFmtId="166" formatCode="#,##0.00;\(#,##0.00\)"/>
    <numFmt numFmtId="167" formatCode="\£#,##0"/>
  </numFmts>
  <fonts count="27" x14ac:knownFonts="1">
    <font>
      <sz val="11"/>
      <color theme="1"/>
      <name val="Calibri"/>
      <family val="2"/>
      <scheme val="minor"/>
    </font>
    <font>
      <b/>
      <sz val="12"/>
      <color rgb="FF1B2A4A"/>
      <name val="Calibri"/>
      <family val="2"/>
    </font>
    <font>
      <b/>
      <sz val="10"/>
      <color rgb="FFFFFFFF"/>
      <name val="Calibri"/>
      <family val="2"/>
    </font>
    <font>
      <b/>
      <sz val="12"/>
      <color rgb="FFFFFFFF"/>
      <name val="Calibri"/>
      <family val="2"/>
    </font>
    <font>
      <b/>
      <sz val="18"/>
      <color rgb="FFFFFFFF"/>
      <name val="Calibri"/>
      <family val="2"/>
    </font>
    <font>
      <b/>
      <sz val="9"/>
      <color rgb="FF6B7B8D"/>
      <name val="Calibri"/>
      <family val="2"/>
    </font>
    <font>
      <b/>
      <sz val="22"/>
      <color rgb="FF1B2A4A"/>
      <name val="Calibri"/>
      <family val="2"/>
    </font>
    <font>
      <b/>
      <sz val="22"/>
      <color rgb="FFE74C3C"/>
      <name val="Calibri"/>
      <family val="2"/>
    </font>
    <font>
      <b/>
      <sz val="22"/>
      <color rgb="FF27AE60"/>
      <name val="Calibri"/>
      <family val="2"/>
    </font>
    <font>
      <b/>
      <sz val="22"/>
      <color rgb="FF2E86AB"/>
      <name val="Calibri"/>
      <family val="2"/>
    </font>
    <font>
      <sz val="10"/>
      <color rgb="FF333333"/>
      <name val="Calibri"/>
      <family val="2"/>
    </font>
    <font>
      <b/>
      <sz val="10"/>
      <color rgb="FF333333"/>
      <name val="Calibri"/>
      <family val="2"/>
    </font>
    <font>
      <sz val="10"/>
      <color rgb="FF27AE60"/>
      <name val="Calibri"/>
      <family val="2"/>
    </font>
    <font>
      <sz val="10"/>
      <color rgb="FF333333"/>
      <name val="Calibri"/>
      <family val="2"/>
      <scheme val="minor"/>
    </font>
    <font>
      <i/>
      <sz val="10"/>
      <color rgb="FFFFFFFF"/>
      <name val="Calibri"/>
      <family val="2"/>
    </font>
    <font>
      <b/>
      <sz val="9"/>
      <color rgb="FF27AE60"/>
      <name val="Calibri"/>
      <family val="2"/>
    </font>
    <font>
      <sz val="10"/>
      <color rgb="FFE74C3C"/>
      <name val="Calibri"/>
      <family val="2"/>
    </font>
    <font>
      <b/>
      <sz val="9"/>
      <color rgb="FFE74C3C"/>
      <name val="Calibri"/>
      <family val="2"/>
    </font>
    <font>
      <b/>
      <sz val="11"/>
      <color rgb="FFFFFFFF"/>
      <name val="Calibri"/>
      <family val="2"/>
    </font>
    <font>
      <b/>
      <sz val="10"/>
      <color rgb="FF27AE60"/>
      <name val="Calibri"/>
      <family val="2"/>
    </font>
    <font>
      <b/>
      <sz val="11"/>
      <color rgb="FF27AE60"/>
      <name val="Calibri"/>
      <family val="2"/>
    </font>
    <font>
      <b/>
      <sz val="10"/>
      <color rgb="FFE74C3C"/>
      <name val="Calibri"/>
      <family val="2"/>
    </font>
    <font>
      <b/>
      <sz val="11"/>
      <color rgb="FF1B2A4A"/>
      <name val="Calibri"/>
      <family val="2"/>
    </font>
    <font>
      <b/>
      <sz val="10"/>
      <color rgb="FFF39C12"/>
      <name val="Calibri"/>
      <family val="2"/>
    </font>
    <font>
      <sz val="10"/>
      <color rgb="FF27AE60"/>
      <name val="Consolas"/>
      <family val="2"/>
    </font>
    <font>
      <sz val="10"/>
      <color rgb="FFF39C12"/>
      <name val="Consolas"/>
      <family val="2"/>
    </font>
    <font>
      <sz val="10"/>
      <color rgb="FFE74C3C"/>
      <name val="Consolas"/>
      <family val="2"/>
    </font>
  </fonts>
  <fills count="13">
    <fill>
      <patternFill patternType="none"/>
    </fill>
    <fill>
      <patternFill patternType="gray125"/>
    </fill>
    <fill>
      <patternFill patternType="solid">
        <fgColor rgb="FF1B2A4A"/>
        <bgColor indexed="64"/>
      </patternFill>
    </fill>
    <fill>
      <patternFill patternType="solid">
        <fgColor rgb="FF2E86A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0F4F8"/>
        <bgColor indexed="64"/>
      </patternFill>
    </fill>
    <fill>
      <patternFill patternType="solid">
        <fgColor rgb="FFE8F8F0"/>
        <bgColor indexed="64"/>
      </patternFill>
    </fill>
    <fill>
      <patternFill patternType="solid">
        <fgColor rgb="FFFDEDEC"/>
        <bgColor indexed="64"/>
      </patternFill>
    </fill>
    <fill>
      <patternFill patternType="solid">
        <fgColor rgb="FFD6EAF2"/>
        <bgColor indexed="64"/>
      </patternFill>
    </fill>
    <fill>
      <patternFill patternType="solid">
        <fgColor rgb="FFFADBD8"/>
        <bgColor indexed="64"/>
      </patternFill>
    </fill>
    <fill>
      <patternFill patternType="solid">
        <fgColor rgb="FFE74C3C"/>
        <bgColor indexed="64"/>
      </patternFill>
    </fill>
    <fill>
      <patternFill patternType="solid">
        <fgColor rgb="FF27AE60"/>
        <bgColor indexed="64"/>
      </patternFill>
    </fill>
    <fill>
      <patternFill patternType="solid">
        <fgColor rgb="FFFEF5E7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2E86AB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E74C3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27AE6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rgb="FF2E86AB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3" borderId="0" xfId="0" applyFill="1"/>
    <xf numFmtId="0" fontId="0" fillId="4" borderId="1" xfId="0" applyFill="1" applyBorder="1"/>
    <xf numFmtId="0" fontId="0" fillId="4" borderId="0" xfId="0" applyFill="1"/>
    <xf numFmtId="0" fontId="1" fillId="4" borderId="9" xfId="0" applyFont="1" applyFill="1" applyBorder="1"/>
    <xf numFmtId="0" fontId="0" fillId="4" borderId="9" xfId="0" applyFill="1" applyBorder="1"/>
    <xf numFmtId="0" fontId="2" fillId="2" borderId="8" xfId="0" applyFont="1" applyFill="1" applyBorder="1" applyAlignment="1">
      <alignment horizontal="center" vertical="center"/>
    </xf>
    <xf numFmtId="0" fontId="11" fillId="5" borderId="1" xfId="0" applyFont="1" applyFill="1" applyBorder="1"/>
    <xf numFmtId="0" fontId="11" fillId="5" borderId="1" xfId="0" applyFont="1" applyFill="1" applyBorder="1" applyAlignment="1">
      <alignment horizontal="center"/>
    </xf>
    <xf numFmtId="3" fontId="10" fillId="5" borderId="1" xfId="0" applyNumberFormat="1" applyFont="1" applyFill="1" applyBorder="1" applyAlignment="1">
      <alignment horizontal="right"/>
    </xf>
    <xf numFmtId="3" fontId="12" fillId="5" borderId="1" xfId="0" applyNumberFormat="1" applyFont="1" applyFill="1" applyBorder="1" applyAlignment="1">
      <alignment horizontal="right"/>
    </xf>
    <xf numFmtId="0" fontId="11" fillId="4" borderId="1" xfId="0" applyFont="1" applyFill="1" applyBorder="1"/>
    <xf numFmtId="0" fontId="11" fillId="4" borderId="1" xfId="0" applyFont="1" applyFill="1" applyBorder="1" applyAlignment="1">
      <alignment horizontal="center"/>
    </xf>
    <xf numFmtId="3" fontId="10" fillId="4" borderId="1" xfId="0" applyNumberFormat="1" applyFont="1" applyFill="1" applyBorder="1" applyAlignment="1">
      <alignment horizontal="right"/>
    </xf>
    <xf numFmtId="3" fontId="12" fillId="4" borderId="1" xfId="0" applyNumberFormat="1" applyFont="1" applyFill="1" applyBorder="1" applyAlignment="1">
      <alignment horizontal="right"/>
    </xf>
    <xf numFmtId="165" fontId="13" fillId="5" borderId="0" xfId="0" applyNumberFormat="1" applyFont="1" applyFill="1" applyAlignment="1">
      <alignment horizontal="right"/>
    </xf>
    <xf numFmtId="165" fontId="13" fillId="4" borderId="0" xfId="0" applyNumberFormat="1" applyFont="1" applyFill="1" applyAlignment="1">
      <alignment horizontal="right"/>
    </xf>
    <xf numFmtId="0" fontId="14" fillId="3" borderId="0" xfId="0" applyFont="1" applyFill="1"/>
    <xf numFmtId="0" fontId="2" fillId="2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3" fontId="16" fillId="4" borderId="1" xfId="0" applyNumberFormat="1" applyFont="1" applyFill="1" applyBorder="1" applyAlignment="1">
      <alignment horizontal="right"/>
    </xf>
    <xf numFmtId="0" fontId="17" fillId="7" borderId="1" xfId="0" applyFont="1" applyFill="1" applyBorder="1" applyAlignment="1">
      <alignment horizontal="center"/>
    </xf>
    <xf numFmtId="3" fontId="18" fillId="2" borderId="1" xfId="0" applyNumberFormat="1" applyFont="1" applyFill="1" applyBorder="1" applyAlignment="1">
      <alignment horizontal="center"/>
    </xf>
    <xf numFmtId="3" fontId="18" fillId="2" borderId="1" xfId="0" applyNumberFormat="1" applyFont="1" applyFill="1" applyBorder="1" applyAlignment="1">
      <alignment horizontal="right"/>
    </xf>
    <xf numFmtId="3" fontId="20" fillId="2" borderId="1" xfId="0" applyNumberFormat="1" applyFont="1" applyFill="1" applyBorder="1" applyAlignment="1">
      <alignment horizontal="right"/>
    </xf>
    <xf numFmtId="0" fontId="0" fillId="2" borderId="1" xfId="0" applyFill="1" applyBorder="1"/>
    <xf numFmtId="0" fontId="2" fillId="2" borderId="1" xfId="0" applyFont="1" applyFill="1" applyBorder="1" applyAlignment="1">
      <alignment horizontal="left" vertical="center"/>
    </xf>
    <xf numFmtId="14" fontId="10" fillId="6" borderId="1" xfId="0" applyNumberFormat="1" applyFont="1" applyFill="1" applyBorder="1" applyAlignment="1">
      <alignment horizontal="center"/>
    </xf>
    <xf numFmtId="0" fontId="11" fillId="6" borderId="1" xfId="0" applyFont="1" applyFill="1" applyBorder="1"/>
    <xf numFmtId="0" fontId="10" fillId="6" borderId="1" xfId="0" applyFont="1" applyFill="1" applyBorder="1"/>
    <xf numFmtId="0" fontId="10" fillId="6" borderId="1" xfId="0" applyFont="1" applyFill="1" applyBorder="1" applyAlignment="1">
      <alignment horizontal="center"/>
    </xf>
    <xf numFmtId="166" fontId="19" fillId="6" borderId="1" xfId="0" applyNumberFormat="1" applyFont="1" applyFill="1" applyBorder="1" applyAlignment="1">
      <alignment horizontal="right"/>
    </xf>
    <xf numFmtId="4" fontId="10" fillId="6" borderId="1" xfId="0" applyNumberFormat="1" applyFont="1" applyFill="1" applyBorder="1" applyAlignment="1">
      <alignment horizontal="right"/>
    </xf>
    <xf numFmtId="14" fontId="10" fillId="4" borderId="1" xfId="0" applyNumberFormat="1" applyFont="1" applyFill="1" applyBorder="1" applyAlignment="1">
      <alignment horizontal="center"/>
    </xf>
    <xf numFmtId="0" fontId="10" fillId="4" borderId="1" xfId="0" applyFont="1" applyFill="1" applyBorder="1"/>
    <xf numFmtId="0" fontId="10" fillId="4" borderId="1" xfId="0" applyFont="1" applyFill="1" applyBorder="1" applyAlignment="1">
      <alignment horizontal="center"/>
    </xf>
    <xf numFmtId="166" fontId="21" fillId="4" borderId="1" xfId="0" applyNumberFormat="1" applyFont="1" applyFill="1" applyBorder="1" applyAlignment="1">
      <alignment horizontal="right"/>
    </xf>
    <xf numFmtId="4" fontId="10" fillId="4" borderId="1" xfId="0" applyNumberFormat="1" applyFont="1" applyFill="1" applyBorder="1" applyAlignment="1">
      <alignment horizontal="right"/>
    </xf>
    <xf numFmtId="14" fontId="10" fillId="5" borderId="1" xfId="0" applyNumberFormat="1" applyFont="1" applyFill="1" applyBorder="1" applyAlignment="1">
      <alignment horizontal="center"/>
    </xf>
    <xf numFmtId="0" fontId="10" fillId="5" borderId="1" xfId="0" applyFont="1" applyFill="1" applyBorder="1"/>
    <xf numFmtId="0" fontId="10" fillId="5" borderId="1" xfId="0" applyFont="1" applyFill="1" applyBorder="1" applyAlignment="1">
      <alignment horizontal="center"/>
    </xf>
    <xf numFmtId="166" fontId="21" fillId="5" borderId="1" xfId="0" applyNumberFormat="1" applyFont="1" applyFill="1" applyBorder="1" applyAlignment="1">
      <alignment horizontal="right"/>
    </xf>
    <xf numFmtId="4" fontId="10" fillId="5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2" fillId="8" borderId="1" xfId="0" applyFont="1" applyFill="1" applyBorder="1" applyAlignment="1">
      <alignment horizontal="left"/>
    </xf>
    <xf numFmtId="0" fontId="0" fillId="8" borderId="1" xfId="0" applyFill="1" applyBorder="1"/>
    <xf numFmtId="0" fontId="10" fillId="5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left"/>
    </xf>
    <xf numFmtId="3" fontId="2" fillId="3" borderId="1" xfId="0" applyNumberFormat="1" applyFont="1" applyFill="1" applyBorder="1" applyAlignment="1">
      <alignment horizontal="left"/>
    </xf>
    <xf numFmtId="3" fontId="2" fillId="3" borderId="1" xfId="0" applyNumberFormat="1" applyFont="1" applyFill="1" applyBorder="1" applyAlignment="1">
      <alignment horizontal="right"/>
    </xf>
    <xf numFmtId="0" fontId="22" fillId="9" borderId="1" xfId="0" applyFont="1" applyFill="1" applyBorder="1" applyAlignment="1">
      <alignment horizontal="left"/>
    </xf>
    <xf numFmtId="0" fontId="0" fillId="9" borderId="1" xfId="0" applyFill="1" applyBorder="1"/>
    <xf numFmtId="3" fontId="2" fillId="10" borderId="1" xfId="0" applyNumberFormat="1" applyFont="1" applyFill="1" applyBorder="1" applyAlignment="1">
      <alignment horizontal="left"/>
    </xf>
    <xf numFmtId="3" fontId="2" fillId="10" borderId="1" xfId="0" applyNumberFormat="1" applyFont="1" applyFill="1" applyBorder="1" applyAlignment="1">
      <alignment horizontal="right"/>
    </xf>
    <xf numFmtId="167" fontId="3" fillId="11" borderId="1" xfId="0" applyNumberFormat="1" applyFont="1" applyFill="1" applyBorder="1" applyAlignment="1">
      <alignment horizontal="left"/>
    </xf>
    <xf numFmtId="167" fontId="3" fillId="11" borderId="1" xfId="0" applyNumberFormat="1" applyFont="1" applyFill="1" applyBorder="1" applyAlignment="1">
      <alignment horizontal="right"/>
    </xf>
    <xf numFmtId="164" fontId="19" fillId="6" borderId="1" xfId="0" applyNumberFormat="1" applyFont="1" applyFill="1" applyBorder="1" applyAlignment="1">
      <alignment horizontal="center"/>
    </xf>
    <xf numFmtId="164" fontId="23" fillId="12" borderId="1" xfId="0" applyNumberFormat="1" applyFont="1" applyFill="1" applyBorder="1" applyAlignment="1">
      <alignment horizontal="center"/>
    </xf>
    <xf numFmtId="164" fontId="21" fillId="7" borderId="1" xfId="0" applyNumberFormat="1" applyFont="1" applyFill="1" applyBorder="1" applyAlignment="1">
      <alignment horizontal="center"/>
    </xf>
    <xf numFmtId="0" fontId="11" fillId="4" borderId="0" xfId="0" applyFont="1" applyFill="1"/>
    <xf numFmtId="0" fontId="24" fillId="4" borderId="0" xfId="0" applyFont="1" applyFill="1"/>
    <xf numFmtId="10" fontId="19" fillId="4" borderId="0" xfId="0" applyNumberFormat="1" applyFont="1" applyFill="1" applyAlignment="1">
      <alignment horizontal="right"/>
    </xf>
    <xf numFmtId="0" fontId="25" fillId="4" borderId="0" xfId="0" applyFont="1" applyFill="1"/>
    <xf numFmtId="10" fontId="23" fillId="4" borderId="0" xfId="0" applyNumberFormat="1" applyFont="1" applyFill="1" applyAlignment="1">
      <alignment horizontal="right"/>
    </xf>
    <xf numFmtId="0" fontId="26" fillId="4" borderId="0" xfId="0" applyFont="1" applyFill="1"/>
    <xf numFmtId="10" fontId="21" fillId="4" borderId="0" xfId="0" applyNumberFormat="1" applyFont="1" applyFill="1" applyAlignment="1">
      <alignment horizontal="right"/>
    </xf>
    <xf numFmtId="0" fontId="11" fillId="5" borderId="1" xfId="0" applyFont="1" applyFill="1" applyBorder="1" applyAlignment="1">
      <alignment horizontal="left"/>
    </xf>
    <xf numFmtId="165" fontId="10" fillId="5" borderId="1" xfId="0" applyNumberFormat="1" applyFont="1" applyFill="1" applyBorder="1" applyAlignment="1">
      <alignment horizontal="right"/>
    </xf>
    <xf numFmtId="0" fontId="11" fillId="4" borderId="1" xfId="0" applyFont="1" applyFill="1" applyBorder="1" applyAlignment="1">
      <alignment horizontal="left"/>
    </xf>
    <xf numFmtId="165" fontId="10" fillId="4" borderId="1" xfId="0" applyNumberFormat="1" applyFont="1" applyFill="1" applyBorder="1" applyAlignment="1">
      <alignment horizontal="right"/>
    </xf>
    <xf numFmtId="3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right"/>
    </xf>
    <xf numFmtId="165" fontId="2" fillId="2" borderId="1" xfId="0" applyNumberFormat="1" applyFont="1" applyFill="1" applyBorder="1" applyAlignment="1">
      <alignment horizontal="right"/>
    </xf>
    <xf numFmtId="0" fontId="6" fillId="4" borderId="4" xfId="0" applyFont="1" applyFill="1" applyBorder="1" applyAlignment="1">
      <alignment horizontal="center" vertical="center"/>
    </xf>
    <xf numFmtId="0" fontId="0" fillId="4" borderId="5" xfId="0" applyFill="1" applyBorder="1"/>
    <xf numFmtId="10" fontId="9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/>
    <xf numFmtId="0" fontId="8" fillId="4" borderId="7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/>
    <xf numFmtId="0" fontId="5" fillId="4" borderId="3" xfId="0" applyFont="1" applyFill="1" applyBorder="1" applyAlignment="1">
      <alignment horizontal="center" vertical="center"/>
    </xf>
    <xf numFmtId="0" fontId="0" fillId="4" borderId="1" xfId="0" applyFill="1" applyBorder="1"/>
    <xf numFmtId="0" fontId="7" fillId="4" borderId="6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b/>
        <color rgb="FFFFFFFF"/>
      </font>
      <fill>
        <patternFill patternType="solid">
          <fgColor rgb="FFE74C3C"/>
          <bgColor rgb="FFE74C3C"/>
        </patternFill>
      </fill>
    </dxf>
    <dxf>
      <font>
        <b/>
        <color rgb="FFFFFFFF"/>
      </font>
      <fill>
        <patternFill patternType="solid">
          <fgColor rgb="FF2ECC71"/>
          <bgColor rgb="FF2ECC7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10"/>
  <c:chart>
    <c:title>
      <c:tx>
        <c:rich>
          <a:bodyPr/>
          <a:lstStyle/>
          <a:p>
            <a:pPr>
              <a:defRPr sz="1200" b="1">
                <a:solidFill>
                  <a:srgbClr val="1B2A4A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Income vs Expenses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Dashboard!$B$8</c:f>
              <c:strCache>
                <c:ptCount val="1"/>
                <c:pt idx="0">
                  <c:v>Income (£)</c:v>
                </c:pt>
              </c:strCache>
            </c:strRef>
          </c:tx>
          <c:spPr>
            <a:solidFill>
              <a:srgbClr val="2E86AB"/>
            </a:solidFill>
            <a:ln>
              <a:prstDash val="solid"/>
            </a:ln>
          </c:spPr>
          <c:invertIfNegative val="1"/>
          <c:cat>
            <c:strRef>
              <c:f>Dashboard!$A$9:$A$20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Dashboard!$B$9:$B$20</c:f>
              <c:numCache>
                <c:formatCode>#,##0</c:formatCode>
                <c:ptCount val="12"/>
                <c:pt idx="0">
                  <c:v>2800</c:v>
                </c:pt>
                <c:pt idx="1">
                  <c:v>2800</c:v>
                </c:pt>
                <c:pt idx="2">
                  <c:v>2800</c:v>
                </c:pt>
                <c:pt idx="3">
                  <c:v>2800</c:v>
                </c:pt>
                <c:pt idx="4">
                  <c:v>2800</c:v>
                </c:pt>
                <c:pt idx="5">
                  <c:v>2800</c:v>
                </c:pt>
                <c:pt idx="6">
                  <c:v>2800</c:v>
                </c:pt>
                <c:pt idx="7">
                  <c:v>2800</c:v>
                </c:pt>
                <c:pt idx="8">
                  <c:v>2800</c:v>
                </c:pt>
                <c:pt idx="9">
                  <c:v>2800</c:v>
                </c:pt>
                <c:pt idx="10">
                  <c:v>2800</c:v>
                </c:pt>
                <c:pt idx="11">
                  <c:v>2800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E6C-0640-9779-E4252DCCB8A5}"/>
            </c:ext>
          </c:extLst>
        </c:ser>
        <c:ser>
          <c:idx val="1"/>
          <c:order val="1"/>
          <c:tx>
            <c:strRef>
              <c:f>Dashboard!$C$8</c:f>
              <c:strCache>
                <c:ptCount val="1"/>
                <c:pt idx="0">
                  <c:v>Expenses (£)</c:v>
                </c:pt>
              </c:strCache>
            </c:strRef>
          </c:tx>
          <c:spPr>
            <a:solidFill>
              <a:srgbClr val="E74C3C"/>
            </a:solidFill>
            <a:ln>
              <a:prstDash val="solid"/>
            </a:ln>
          </c:spPr>
          <c:invertIfNegative val="1"/>
          <c:cat>
            <c:strRef>
              <c:f>Dashboard!$A$9:$A$20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Dashboard!$C$9:$C$20</c:f>
              <c:numCache>
                <c:formatCode>#,##0</c:formatCode>
                <c:ptCount val="12"/>
                <c:pt idx="0">
                  <c:v>2384</c:v>
                </c:pt>
                <c:pt idx="1">
                  <c:v>2232</c:v>
                </c:pt>
                <c:pt idx="2">
                  <c:v>1831</c:v>
                </c:pt>
                <c:pt idx="3">
                  <c:v>2284</c:v>
                </c:pt>
                <c:pt idx="4">
                  <c:v>2221</c:v>
                </c:pt>
                <c:pt idx="5">
                  <c:v>2226</c:v>
                </c:pt>
                <c:pt idx="6">
                  <c:v>2347</c:v>
                </c:pt>
                <c:pt idx="7">
                  <c:v>2108</c:v>
                </c:pt>
                <c:pt idx="8">
                  <c:v>2313</c:v>
                </c:pt>
                <c:pt idx="9">
                  <c:v>1911</c:v>
                </c:pt>
                <c:pt idx="10">
                  <c:v>1944</c:v>
                </c:pt>
                <c:pt idx="11">
                  <c:v>1837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8E6C-0640-9779-E4252DCCB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Month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Amount (£)</a:t>
                </a:r>
              </a:p>
            </c:rich>
          </c:tx>
          <c:overlay val="1"/>
        </c:title>
        <c:numFmt formatCode="#,##0" sourceLinked="1"/>
        <c:majorTickMark val="none"/>
        <c:minorTickMark val="none"/>
        <c:tickLblPos val="nextTo"/>
        <c:crossAx val="10"/>
        <c:crosses val="autoZero"/>
        <c:crossBetween val="between"/>
      </c:valAx>
      <c:spPr>
        <a:solidFill>
          <a:srgbClr val="FAFBFC"/>
        </a:solidFill>
      </c:spPr>
    </c:plotArea>
    <c:legend>
      <c:legendPos val="b"/>
      <c:overlay val="1"/>
      <c:txPr>
        <a:bodyPr/>
        <a:lstStyle/>
        <a:p>
          <a:pPr>
            <a:defRPr sz="90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rgbClr val="FFFFFF"/>
    </a:solidFill>
    <a:ln w="12700">
      <a:solidFill>
        <a:srgbClr val="D5DDE5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12"/>
  <c:chart>
    <c:title>
      <c:tx>
        <c:rich>
          <a:bodyPr/>
          <a:lstStyle/>
          <a:p>
            <a:pPr>
              <a:defRPr sz="1200" b="1">
                <a:solidFill>
                  <a:srgbClr val="1B2A4A"/>
                </a:solidFill>
              </a:defRPr>
            </a:pPr>
            <a:r>
              <a:rPr lang="en-US"/>
              <a:t>Savings Rate Trend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spPr>
            <a:ln>
              <a:solidFill>
                <a:srgbClr val="27AE6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FFFFFF"/>
              </a:solidFill>
              <a:ln>
                <a:solidFill>
                  <a:srgbClr val="27AE60"/>
                </a:solidFill>
                <a:prstDash val="solid"/>
              </a:ln>
            </c:spPr>
          </c:marker>
          <c:cat>
            <c:strRef>
              <c:f>Dashboard!$A$9:$A$20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Dashboard!$E$8:$E$20</c:f>
              <c:numCache>
                <c:formatCode>0.0%</c:formatCode>
                <c:ptCount val="13"/>
                <c:pt idx="1">
                  <c:v>0.14860000000000001</c:v>
                </c:pt>
                <c:pt idx="2">
                  <c:v>0.2029</c:v>
                </c:pt>
                <c:pt idx="3">
                  <c:v>0.34610000000000002</c:v>
                </c:pt>
                <c:pt idx="4">
                  <c:v>0.18429999999999999</c:v>
                </c:pt>
                <c:pt idx="5">
                  <c:v>0.20680000000000001</c:v>
                </c:pt>
                <c:pt idx="6">
                  <c:v>0.20499999999999999</c:v>
                </c:pt>
                <c:pt idx="7">
                  <c:v>0.1618</c:v>
                </c:pt>
                <c:pt idx="8">
                  <c:v>0.24709999999999999</c:v>
                </c:pt>
                <c:pt idx="9">
                  <c:v>0.1739</c:v>
                </c:pt>
                <c:pt idx="10">
                  <c:v>0.3175</c:v>
                </c:pt>
                <c:pt idx="11">
                  <c:v>0.30570000000000003</c:v>
                </c:pt>
                <c:pt idx="12">
                  <c:v>0.34389999999999998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F02-864B-A5B3-970E402D7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00"/>
      </c:line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Month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Savings Rate (%)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  <c:spPr>
        <a:solidFill>
          <a:srgbClr val="FAFBFC"/>
        </a:solidFill>
      </c:spPr>
    </c:plotArea>
    <c:plotVisOnly val="1"/>
    <c:dispBlanksAs val="gap"/>
    <c:showDLblsOverMax val="1"/>
  </c:chart>
  <c:spPr>
    <a:solidFill>
      <a:srgbClr val="FFFFFF"/>
    </a:solidFill>
    <a:ln w="12700">
      <a:solidFill>
        <a:srgbClr val="D5DDE5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c:style val="12"/>
  <c:chart>
    <c:title>
      <c:tx>
        <c:rich>
          <a:bodyPr/>
          <a:lstStyle/>
          <a:p>
            <a:pPr>
              <a:defRPr sz="1200" b="1">
                <a:solidFill>
                  <a:srgbClr val="1B2A4A"/>
                </a:solidFill>
              </a:defRPr>
            </a:pPr>
            <a:r>
              <a:rPr lang="en-US"/>
              <a:t>Cumulative Savings Trend</a:t>
            </a:r>
          </a:p>
        </c:rich>
      </c:tx>
      <c:overlay val="1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'Annual Summary'!$F$3</c:f>
              <c:strCache>
                <c:ptCount val="1"/>
                <c:pt idx="0">
                  <c:v>Cumulative Savings (£)</c:v>
                </c:pt>
              </c:strCache>
            </c:strRef>
          </c:tx>
          <c:spPr>
            <a:ln>
              <a:solidFill>
                <a:srgbClr val="2E86AB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FFFFFF"/>
              </a:solidFill>
              <a:ln>
                <a:solidFill>
                  <a:srgbClr val="2E86AB"/>
                </a:solidFill>
                <a:prstDash val="solid"/>
              </a:ln>
            </c:spPr>
          </c:marker>
          <c:cat>
            <c:strRef>
              <c:f>'Annual Summary'!$A$4:$A$15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'Annual Summary'!$F$4:$F$15</c:f>
              <c:numCache>
                <c:formatCode>#,##0</c:formatCode>
                <c:ptCount val="12"/>
                <c:pt idx="0">
                  <c:v>591</c:v>
                </c:pt>
                <c:pt idx="1">
                  <c:v>1565</c:v>
                </c:pt>
                <c:pt idx="2">
                  <c:v>2203</c:v>
                </c:pt>
                <c:pt idx="3">
                  <c:v>3198</c:v>
                </c:pt>
                <c:pt idx="4">
                  <c:v>4094</c:v>
                </c:pt>
                <c:pt idx="5">
                  <c:v>4964</c:v>
                </c:pt>
                <c:pt idx="6">
                  <c:v>5803</c:v>
                </c:pt>
                <c:pt idx="7">
                  <c:v>6304</c:v>
                </c:pt>
                <c:pt idx="8">
                  <c:v>7031</c:v>
                </c:pt>
                <c:pt idx="9">
                  <c:v>7887</c:v>
                </c:pt>
                <c:pt idx="10">
                  <c:v>8487</c:v>
                </c:pt>
                <c:pt idx="11">
                  <c:v>9064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056-514B-A5C0-0C517D615A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00"/>
      </c:line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Month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Cumulative Savings (£)</a:t>
                </a:r>
              </a:p>
            </c:rich>
          </c:tx>
          <c:overlay val="1"/>
        </c:title>
        <c:numFmt formatCode="#,##0" sourceLinked="1"/>
        <c:majorTickMark val="none"/>
        <c:minorTickMark val="none"/>
        <c:tickLblPos val="nextTo"/>
        <c:crossAx val="10"/>
        <c:crosses val="autoZero"/>
        <c:crossBetween val="between"/>
      </c:valAx>
      <c:spPr>
        <a:solidFill>
          <a:srgbClr val="FAFBFC"/>
        </a:solidFill>
      </c:spPr>
    </c:plotArea>
    <c:plotVisOnly val="1"/>
    <c:dispBlanksAs val="gap"/>
    <c:showDLblsOverMax val="1"/>
  </c:chart>
  <c:spPr>
    <a:solidFill>
      <a:srgbClr val="FFFFFF"/>
    </a:solidFill>
    <a:ln w="12700">
      <a:solidFill>
        <a:srgbClr val="D5DDE5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326571</xdr:colOff>
      <xdr:row>6</xdr:row>
      <xdr:rowOff>221344</xdr:rowOff>
    </xdr:from>
    <xdr:ext cx="5334000" cy="2667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0</xdr:col>
      <xdr:colOff>9072</xdr:colOff>
      <xdr:row>23</xdr:row>
      <xdr:rowOff>23585</xdr:rowOff>
    </xdr:from>
    <xdr:ext cx="5334000" cy="254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19</xdr:row>
      <xdr:rowOff>12700</xdr:rowOff>
    </xdr:from>
    <xdr:ext cx="6604000" cy="2794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19893CF4-E9B4-274F-9E71-85721B5294F4}">
  <we:reference id="29673e3c-d826-4f00-92ee-162334a52b1a" version="1.0.0.5" store="EXCatalog" storeType="EXCatalog"/>
  <we:alternateReferences>
    <we:reference id="WA200009404" version="1.0.0.5" store="en-GB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tabSelected="1" zoomScale="140" zoomScaleNormal="140" workbookViewId="0">
      <pane ySplit="1" topLeftCell="A2" activePane="bottomLeft" state="frozen"/>
      <selection pane="bottomLeft" activeCell="O17" sqref="O17"/>
    </sheetView>
  </sheetViews>
  <sheetFormatPr baseColWidth="10" defaultColWidth="8.83203125" defaultRowHeight="15" x14ac:dyDescent="0.2"/>
  <cols>
    <col min="1" max="1" width="10.83203125" customWidth="1"/>
    <col min="2" max="4" width="14.1640625" customWidth="1"/>
    <col min="5" max="8" width="15" customWidth="1"/>
  </cols>
  <sheetData>
    <row r="1" spans="1:8" ht="30" customHeight="1" x14ac:dyDescent="0.2">
      <c r="A1" s="80" t="s">
        <v>0</v>
      </c>
      <c r="B1" s="81"/>
      <c r="C1" s="81"/>
      <c r="D1" s="81"/>
      <c r="E1" s="81"/>
      <c r="F1" s="81"/>
      <c r="G1" s="81"/>
      <c r="H1" s="81"/>
    </row>
    <row r="2" spans="1:8" ht="4" customHeight="1" x14ac:dyDescent="0.2">
      <c r="A2" s="1"/>
      <c r="B2" s="1"/>
      <c r="C2" s="1"/>
      <c r="D2" s="1"/>
      <c r="E2" s="1"/>
      <c r="F2" s="1"/>
      <c r="G2" s="1"/>
      <c r="H2" s="1"/>
    </row>
    <row r="3" spans="1:8" ht="20" customHeight="1" x14ac:dyDescent="0.2">
      <c r="A3" s="82" t="s">
        <v>124</v>
      </c>
      <c r="B3" s="83"/>
      <c r="C3" s="82" t="s">
        <v>125</v>
      </c>
      <c r="D3" s="83"/>
      <c r="E3" s="82" t="s">
        <v>126</v>
      </c>
      <c r="F3" s="83"/>
      <c r="G3" s="82" t="s">
        <v>127</v>
      </c>
      <c r="H3" s="83"/>
    </row>
    <row r="4" spans="1:8" ht="38" customHeight="1" thickBot="1" x14ac:dyDescent="0.25">
      <c r="A4" s="75" t="s">
        <v>128</v>
      </c>
      <c r="B4" s="76"/>
      <c r="C4" s="84" t="s">
        <v>129</v>
      </c>
      <c r="D4" s="76"/>
      <c r="E4" s="79" t="s">
        <v>130</v>
      </c>
      <c r="F4" s="76"/>
      <c r="G4" s="77">
        <v>0.30199999999999999</v>
      </c>
      <c r="H4" s="78"/>
    </row>
    <row r="5" spans="1:8" ht="6" customHeight="1" thickTop="1" x14ac:dyDescent="0.2">
      <c r="A5" s="3"/>
      <c r="B5" s="3"/>
      <c r="C5" s="3"/>
      <c r="D5" s="3"/>
      <c r="E5" s="3"/>
      <c r="F5" s="3"/>
      <c r="G5" s="3"/>
      <c r="H5" s="3"/>
    </row>
    <row r="6" spans="1:8" ht="6" customHeight="1" x14ac:dyDescent="0.2">
      <c r="A6" s="3"/>
      <c r="B6" s="3"/>
      <c r="C6" s="3"/>
      <c r="D6" s="3"/>
      <c r="E6" s="3"/>
      <c r="F6" s="3"/>
      <c r="G6" s="3"/>
      <c r="H6" s="3"/>
    </row>
    <row r="7" spans="1:8" ht="22" customHeight="1" thickBot="1" x14ac:dyDescent="0.25">
      <c r="A7" s="4" t="s">
        <v>1</v>
      </c>
      <c r="B7" s="5"/>
      <c r="C7" s="5"/>
      <c r="D7" s="5"/>
      <c r="E7" s="3"/>
      <c r="F7" s="3"/>
      <c r="G7" s="3"/>
      <c r="H7" s="3"/>
    </row>
    <row r="8" spans="1:8" x14ac:dyDescent="0.2">
      <c r="A8" s="6" t="s">
        <v>2</v>
      </c>
      <c r="B8" s="6" t="s">
        <v>3</v>
      </c>
      <c r="C8" s="6" t="s">
        <v>4</v>
      </c>
      <c r="D8" s="6" t="s">
        <v>5</v>
      </c>
      <c r="E8" s="3"/>
      <c r="F8" s="3"/>
      <c r="G8" s="3"/>
      <c r="H8" s="3"/>
    </row>
    <row r="9" spans="1:8" x14ac:dyDescent="0.2">
      <c r="A9" s="8" t="s">
        <v>6</v>
      </c>
      <c r="B9" s="9">
        <v>2800</v>
      </c>
      <c r="C9" s="9">
        <v>2384</v>
      </c>
      <c r="D9" s="10">
        <v>416</v>
      </c>
      <c r="E9" s="15">
        <v>0.14860000000000001</v>
      </c>
    </row>
    <row r="10" spans="1:8" x14ac:dyDescent="0.2">
      <c r="A10" s="12" t="s">
        <v>7</v>
      </c>
      <c r="B10" s="13">
        <v>2800</v>
      </c>
      <c r="C10" s="13">
        <v>2232</v>
      </c>
      <c r="D10" s="14">
        <v>568</v>
      </c>
      <c r="E10" s="16">
        <v>0.2029</v>
      </c>
    </row>
    <row r="11" spans="1:8" x14ac:dyDescent="0.2">
      <c r="A11" s="8" t="s">
        <v>8</v>
      </c>
      <c r="B11" s="9">
        <v>2800</v>
      </c>
      <c r="C11" s="9">
        <v>1831</v>
      </c>
      <c r="D11" s="10">
        <v>969</v>
      </c>
      <c r="E11" s="15">
        <v>0.34610000000000002</v>
      </c>
    </row>
    <row r="12" spans="1:8" x14ac:dyDescent="0.2">
      <c r="A12" s="12" t="s">
        <v>9</v>
      </c>
      <c r="B12" s="13">
        <v>2800</v>
      </c>
      <c r="C12" s="13">
        <v>2284</v>
      </c>
      <c r="D12" s="14">
        <v>516</v>
      </c>
      <c r="E12" s="16">
        <v>0.18429999999999999</v>
      </c>
    </row>
    <row r="13" spans="1:8" x14ac:dyDescent="0.2">
      <c r="A13" s="8" t="s">
        <v>10</v>
      </c>
      <c r="B13" s="9">
        <v>2800</v>
      </c>
      <c r="C13" s="9">
        <v>2221</v>
      </c>
      <c r="D13" s="10">
        <v>579</v>
      </c>
      <c r="E13" s="15">
        <v>0.20680000000000001</v>
      </c>
    </row>
    <row r="14" spans="1:8" x14ac:dyDescent="0.2">
      <c r="A14" s="12" t="s">
        <v>11</v>
      </c>
      <c r="B14" s="13">
        <v>2800</v>
      </c>
      <c r="C14" s="13">
        <v>2226</v>
      </c>
      <c r="D14" s="14">
        <v>574</v>
      </c>
      <c r="E14" s="16">
        <v>0.20499999999999999</v>
      </c>
    </row>
    <row r="15" spans="1:8" x14ac:dyDescent="0.2">
      <c r="A15" s="8" t="s">
        <v>12</v>
      </c>
      <c r="B15" s="9">
        <v>2800</v>
      </c>
      <c r="C15" s="9">
        <v>2347</v>
      </c>
      <c r="D15" s="10">
        <v>453</v>
      </c>
      <c r="E15" s="15">
        <v>0.1618</v>
      </c>
    </row>
    <row r="16" spans="1:8" x14ac:dyDescent="0.2">
      <c r="A16" s="12" t="s">
        <v>13</v>
      </c>
      <c r="B16" s="13">
        <v>2800</v>
      </c>
      <c r="C16" s="13">
        <v>2108</v>
      </c>
      <c r="D16" s="14">
        <v>692</v>
      </c>
      <c r="E16" s="16">
        <v>0.24709999999999999</v>
      </c>
    </row>
    <row r="17" spans="1:8" x14ac:dyDescent="0.2">
      <c r="A17" s="8" t="s">
        <v>14</v>
      </c>
      <c r="B17" s="9">
        <v>2800</v>
      </c>
      <c r="C17" s="9">
        <v>2313</v>
      </c>
      <c r="D17" s="10">
        <v>487</v>
      </c>
      <c r="E17" s="15">
        <v>0.1739</v>
      </c>
    </row>
    <row r="18" spans="1:8" x14ac:dyDescent="0.2">
      <c r="A18" s="12" t="s">
        <v>15</v>
      </c>
      <c r="B18" s="13">
        <v>2800</v>
      </c>
      <c r="C18" s="13">
        <v>1911</v>
      </c>
      <c r="D18" s="14">
        <v>889</v>
      </c>
      <c r="E18" s="16">
        <v>0.3175</v>
      </c>
    </row>
    <row r="19" spans="1:8" x14ac:dyDescent="0.2">
      <c r="A19" s="8" t="s">
        <v>16</v>
      </c>
      <c r="B19" s="9">
        <v>2800</v>
      </c>
      <c r="C19" s="9">
        <v>1944</v>
      </c>
      <c r="D19" s="10">
        <v>856</v>
      </c>
      <c r="E19" s="15">
        <v>0.30570000000000003</v>
      </c>
    </row>
    <row r="20" spans="1:8" x14ac:dyDescent="0.2">
      <c r="A20" s="12" t="s">
        <v>17</v>
      </c>
      <c r="B20" s="13">
        <v>2800</v>
      </c>
      <c r="C20" s="13">
        <v>1837</v>
      </c>
      <c r="D20" s="14">
        <v>963</v>
      </c>
      <c r="E20" s="16">
        <v>0.34389999999999998</v>
      </c>
    </row>
    <row r="21" spans="1:8" ht="6" customHeight="1" x14ac:dyDescent="0.2">
      <c r="A21" s="3"/>
      <c r="B21" s="3"/>
      <c r="C21" s="3"/>
      <c r="D21" s="3"/>
      <c r="E21" s="3"/>
      <c r="F21" s="3"/>
      <c r="G21" s="3"/>
      <c r="H21" s="3"/>
    </row>
    <row r="22" spans="1:8" ht="6" customHeight="1" x14ac:dyDescent="0.2">
      <c r="A22" s="3"/>
      <c r="B22" s="3"/>
      <c r="C22" s="3"/>
      <c r="D22" s="3"/>
      <c r="E22" s="3"/>
      <c r="F22" s="3"/>
      <c r="G22" s="3"/>
      <c r="H22" s="3"/>
    </row>
    <row r="23" spans="1:8" ht="22" customHeight="1" thickBot="1" x14ac:dyDescent="0.25">
      <c r="A23" s="4" t="s">
        <v>18</v>
      </c>
      <c r="B23" s="5"/>
      <c r="C23" s="5"/>
      <c r="D23" s="5"/>
      <c r="E23" s="3"/>
      <c r="F23" s="3"/>
      <c r="G23" s="3"/>
      <c r="H23" s="3"/>
    </row>
  </sheetData>
  <mergeCells count="9">
    <mergeCell ref="A4:B4"/>
    <mergeCell ref="G4:H4"/>
    <mergeCell ref="E4:F4"/>
    <mergeCell ref="A1:H1"/>
    <mergeCell ref="C3:D3"/>
    <mergeCell ref="A3:B3"/>
    <mergeCell ref="G3:H3"/>
    <mergeCell ref="E3:F3"/>
    <mergeCell ref="C4:D4"/>
  </mergeCells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"/>
  <sheetViews>
    <sheetView workbookViewId="0">
      <pane ySplit="4" topLeftCell="A5" activePane="bottomLeft" state="frozen"/>
      <selection pane="bottomLeft" activeCell="D20" sqref="D20"/>
    </sheetView>
  </sheetViews>
  <sheetFormatPr baseColWidth="10" defaultColWidth="8.83203125" defaultRowHeight="15" x14ac:dyDescent="0.2"/>
  <cols>
    <col min="1" max="1" width="23.33203125" customWidth="1"/>
    <col min="2" max="4" width="15.83203125" customWidth="1"/>
    <col min="5" max="5" width="15" customWidth="1"/>
  </cols>
  <sheetData>
    <row r="1" spans="1:5" ht="30" customHeight="1" x14ac:dyDescent="0.2">
      <c r="A1" s="80" t="s">
        <v>19</v>
      </c>
      <c r="B1" s="81"/>
      <c r="C1" s="81"/>
      <c r="D1" s="81"/>
      <c r="E1" s="81"/>
    </row>
    <row r="2" spans="1:5" ht="20" customHeight="1" x14ac:dyDescent="0.2">
      <c r="A2" s="17" t="s">
        <v>20</v>
      </c>
      <c r="B2" s="1"/>
      <c r="C2" s="1"/>
      <c r="D2" s="1"/>
      <c r="E2" s="1"/>
    </row>
    <row r="3" spans="1:5" ht="4" customHeight="1" x14ac:dyDescent="0.2">
      <c r="A3" s="3"/>
      <c r="B3" s="3"/>
      <c r="C3" s="3"/>
      <c r="D3" s="3"/>
      <c r="E3" s="3"/>
    </row>
    <row r="4" spans="1:5" x14ac:dyDescent="0.2">
      <c r="A4" s="18" t="s">
        <v>21</v>
      </c>
      <c r="B4" s="18" t="s">
        <v>22</v>
      </c>
      <c r="C4" s="18" t="s">
        <v>23</v>
      </c>
      <c r="D4" s="18" t="s">
        <v>24</v>
      </c>
      <c r="E4" s="18" t="s">
        <v>25</v>
      </c>
    </row>
    <row r="5" spans="1:5" x14ac:dyDescent="0.2">
      <c r="A5" s="7" t="s">
        <v>26</v>
      </c>
      <c r="B5" s="9">
        <v>990</v>
      </c>
      <c r="C5" s="9">
        <v>990</v>
      </c>
      <c r="D5" s="9">
        <f t="shared" ref="D5:D15" si="0">B5-C5</f>
        <v>0</v>
      </c>
      <c r="E5" s="19" t="s">
        <v>131</v>
      </c>
    </row>
    <row r="6" spans="1:5" x14ac:dyDescent="0.2">
      <c r="A6" s="11" t="s">
        <v>27</v>
      </c>
      <c r="B6" s="13">
        <v>150</v>
      </c>
      <c r="C6" s="13">
        <v>123</v>
      </c>
      <c r="D6" s="14">
        <f t="shared" si="0"/>
        <v>27</v>
      </c>
      <c r="E6" s="20" t="s">
        <v>132</v>
      </c>
    </row>
    <row r="7" spans="1:5" x14ac:dyDescent="0.2">
      <c r="A7" s="7" t="s">
        <v>28</v>
      </c>
      <c r="B7" s="9">
        <v>300</v>
      </c>
      <c r="C7" s="9">
        <v>285</v>
      </c>
      <c r="D7" s="10">
        <f t="shared" si="0"/>
        <v>15</v>
      </c>
      <c r="E7" s="20" t="s">
        <v>132</v>
      </c>
    </row>
    <row r="8" spans="1:5" x14ac:dyDescent="0.2">
      <c r="A8" s="11" t="s">
        <v>29</v>
      </c>
      <c r="B8" s="13">
        <v>180</v>
      </c>
      <c r="C8" s="13">
        <v>180</v>
      </c>
      <c r="D8" s="13">
        <f t="shared" si="0"/>
        <v>0</v>
      </c>
      <c r="E8" s="21" t="s">
        <v>131</v>
      </c>
    </row>
    <row r="9" spans="1:5" x14ac:dyDescent="0.2">
      <c r="A9" s="7" t="s">
        <v>30</v>
      </c>
      <c r="B9" s="9">
        <v>85</v>
      </c>
      <c r="C9" s="9">
        <v>85</v>
      </c>
      <c r="D9" s="9">
        <f t="shared" si="0"/>
        <v>0</v>
      </c>
      <c r="E9" s="19" t="s">
        <v>131</v>
      </c>
    </row>
    <row r="10" spans="1:5" x14ac:dyDescent="0.2">
      <c r="A10" s="11" t="s">
        <v>31</v>
      </c>
      <c r="B10" s="13">
        <v>100</v>
      </c>
      <c r="C10" s="13">
        <v>115</v>
      </c>
      <c r="D10" s="22">
        <f t="shared" si="0"/>
        <v>-15</v>
      </c>
      <c r="E10" s="23" t="s">
        <v>133</v>
      </c>
    </row>
    <row r="11" spans="1:5" x14ac:dyDescent="0.2">
      <c r="A11" s="7" t="s">
        <v>32</v>
      </c>
      <c r="B11" s="9">
        <v>60</v>
      </c>
      <c r="C11" s="9">
        <v>54</v>
      </c>
      <c r="D11" s="10">
        <f t="shared" si="0"/>
        <v>6</v>
      </c>
      <c r="E11" s="20" t="s">
        <v>132</v>
      </c>
    </row>
    <row r="12" spans="1:5" x14ac:dyDescent="0.2">
      <c r="A12" s="11" t="s">
        <v>33</v>
      </c>
      <c r="B12" s="13">
        <v>400</v>
      </c>
      <c r="C12" s="13">
        <v>200</v>
      </c>
      <c r="D12" s="14">
        <f t="shared" si="0"/>
        <v>200</v>
      </c>
      <c r="E12" s="20" t="s">
        <v>132</v>
      </c>
    </row>
    <row r="13" spans="1:5" x14ac:dyDescent="0.2">
      <c r="A13" s="7" t="s">
        <v>34</v>
      </c>
      <c r="B13" s="9">
        <v>200</v>
      </c>
      <c r="C13" s="9">
        <v>200</v>
      </c>
      <c r="D13" s="9">
        <f t="shared" si="0"/>
        <v>0</v>
      </c>
      <c r="E13" s="19" t="s">
        <v>131</v>
      </c>
    </row>
    <row r="14" spans="1:5" x14ac:dyDescent="0.2">
      <c r="A14" s="11" t="s">
        <v>35</v>
      </c>
      <c r="B14" s="13">
        <v>50</v>
      </c>
      <c r="C14" s="13">
        <v>35</v>
      </c>
      <c r="D14" s="14">
        <f t="shared" si="0"/>
        <v>15</v>
      </c>
      <c r="E14" s="20" t="s">
        <v>132</v>
      </c>
    </row>
    <row r="15" spans="1:5" x14ac:dyDescent="0.2">
      <c r="A15" s="24" t="s">
        <v>36</v>
      </c>
      <c r="B15" s="25">
        <f>SUM(B5:B14)</f>
        <v>2515</v>
      </c>
      <c r="C15" s="25">
        <f>SUM(C5:C14)</f>
        <v>2267</v>
      </c>
      <c r="D15" s="26">
        <f t="shared" si="0"/>
        <v>248</v>
      </c>
      <c r="E15" s="27"/>
    </row>
  </sheetData>
  <mergeCells count="1">
    <mergeCell ref="A1:E1"/>
  </mergeCells>
  <conditionalFormatting sqref="E5:E14">
    <cfRule type="cellIs" dxfId="1" priority="1" operator="equal">
      <formula>"Under Budget"</formula>
    </cfRule>
    <cfRule type="cellIs" dxfId="0" priority="2" operator="equal">
      <formula>"Over Budget"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3"/>
  <sheetViews>
    <sheetView workbookViewId="0">
      <pane ySplit="3" topLeftCell="A4" activePane="bottomLeft" state="frozen"/>
      <selection pane="bottomLeft" activeCell="B11" sqref="B11"/>
    </sheetView>
  </sheetViews>
  <sheetFormatPr baseColWidth="10" defaultColWidth="8.83203125" defaultRowHeight="15" x14ac:dyDescent="0.2"/>
  <cols>
    <col min="1" max="1" width="13.33203125" customWidth="1"/>
    <col min="2" max="2" width="25" customWidth="1"/>
    <col min="3" max="3" width="20" customWidth="1"/>
    <col min="4" max="6" width="14.1640625" customWidth="1"/>
    <col min="7" max="7" width="20" customWidth="1"/>
  </cols>
  <sheetData>
    <row r="1" spans="1:7" ht="30" customHeight="1" x14ac:dyDescent="0.2">
      <c r="A1" s="80" t="s">
        <v>37</v>
      </c>
      <c r="B1" s="81"/>
      <c r="C1" s="81"/>
      <c r="D1" s="81"/>
      <c r="E1" s="81"/>
      <c r="F1" s="81"/>
      <c r="G1" s="81"/>
    </row>
    <row r="2" spans="1:7" ht="4" customHeight="1" x14ac:dyDescent="0.2">
      <c r="A2" s="1"/>
      <c r="B2" s="1"/>
      <c r="C2" s="1"/>
      <c r="D2" s="1"/>
      <c r="E2" s="1"/>
      <c r="F2" s="1"/>
      <c r="G2" s="1"/>
    </row>
    <row r="3" spans="1:7" x14ac:dyDescent="0.2">
      <c r="A3" s="18" t="s">
        <v>38</v>
      </c>
      <c r="B3" s="28" t="s">
        <v>39</v>
      </c>
      <c r="C3" s="18" t="s">
        <v>21</v>
      </c>
      <c r="D3" s="18" t="s">
        <v>40</v>
      </c>
      <c r="E3" s="18" t="s">
        <v>41</v>
      </c>
      <c r="F3" s="18" t="s">
        <v>134</v>
      </c>
      <c r="G3" s="28" t="s">
        <v>42</v>
      </c>
    </row>
    <row r="4" spans="1:7" x14ac:dyDescent="0.2">
      <c r="A4" s="29">
        <v>46023</v>
      </c>
      <c r="B4" s="30" t="s">
        <v>43</v>
      </c>
      <c r="C4" s="32" t="s">
        <v>44</v>
      </c>
      <c r="D4" s="33">
        <v>2800</v>
      </c>
      <c r="E4" s="20" t="s">
        <v>44</v>
      </c>
      <c r="F4" s="34">
        <f>5000+D4</f>
        <v>7800</v>
      </c>
      <c r="G4" s="31"/>
    </row>
    <row r="5" spans="1:7" x14ac:dyDescent="0.2">
      <c r="A5" s="35">
        <v>46054</v>
      </c>
      <c r="B5" s="36" t="s">
        <v>45</v>
      </c>
      <c r="C5" s="37" t="s">
        <v>28</v>
      </c>
      <c r="D5" s="38">
        <v>-85.5</v>
      </c>
      <c r="E5" s="23" t="s">
        <v>46</v>
      </c>
      <c r="F5" s="39">
        <f t="shared" ref="F5:F23" si="0">F4+D5</f>
        <v>7714.5</v>
      </c>
      <c r="G5" s="36"/>
    </row>
    <row r="6" spans="1:7" x14ac:dyDescent="0.2">
      <c r="A6" s="40">
        <v>46082</v>
      </c>
      <c r="B6" s="41" t="s">
        <v>47</v>
      </c>
      <c r="C6" s="42" t="s">
        <v>29</v>
      </c>
      <c r="D6" s="43">
        <v>-25</v>
      </c>
      <c r="E6" s="23" t="s">
        <v>46</v>
      </c>
      <c r="F6" s="44">
        <f t="shared" si="0"/>
        <v>7689.5</v>
      </c>
      <c r="G6" s="41"/>
    </row>
    <row r="7" spans="1:7" x14ac:dyDescent="0.2">
      <c r="A7" s="35">
        <v>46143</v>
      </c>
      <c r="B7" s="36" t="s">
        <v>48</v>
      </c>
      <c r="C7" s="37" t="s">
        <v>26</v>
      </c>
      <c r="D7" s="38">
        <v>-140</v>
      </c>
      <c r="E7" s="23" t="s">
        <v>46</v>
      </c>
      <c r="F7" s="39">
        <f t="shared" si="0"/>
        <v>7549.5</v>
      </c>
      <c r="G7" s="36"/>
    </row>
    <row r="8" spans="1:7" x14ac:dyDescent="0.2">
      <c r="A8" s="40">
        <v>46143</v>
      </c>
      <c r="B8" s="41" t="s">
        <v>49</v>
      </c>
      <c r="C8" s="42" t="s">
        <v>26</v>
      </c>
      <c r="D8" s="43">
        <v>-850</v>
      </c>
      <c r="E8" s="23" t="s">
        <v>46</v>
      </c>
      <c r="F8" s="44">
        <f t="shared" si="0"/>
        <v>6699.5</v>
      </c>
      <c r="G8" s="41"/>
    </row>
    <row r="9" spans="1:7" x14ac:dyDescent="0.2">
      <c r="A9" s="35">
        <v>46204</v>
      </c>
      <c r="B9" s="36" t="s">
        <v>50</v>
      </c>
      <c r="C9" s="37" t="s">
        <v>28</v>
      </c>
      <c r="D9" s="38">
        <v>-42.3</v>
      </c>
      <c r="E9" s="23" t="s">
        <v>46</v>
      </c>
      <c r="F9" s="39">
        <f t="shared" si="0"/>
        <v>6657.2</v>
      </c>
      <c r="G9" s="36"/>
    </row>
    <row r="10" spans="1:7" x14ac:dyDescent="0.2">
      <c r="A10" s="40">
        <v>46235</v>
      </c>
      <c r="B10" s="41" t="s">
        <v>51</v>
      </c>
      <c r="C10" s="42" t="s">
        <v>27</v>
      </c>
      <c r="D10" s="43">
        <v>-35.6</v>
      </c>
      <c r="E10" s="23" t="s">
        <v>46</v>
      </c>
      <c r="F10" s="44">
        <f t="shared" si="0"/>
        <v>6621.5999999999995</v>
      </c>
      <c r="G10" s="41"/>
    </row>
    <row r="11" spans="1:7" x14ac:dyDescent="0.2">
      <c r="A11" s="35">
        <v>46296</v>
      </c>
      <c r="B11" s="36" t="s">
        <v>52</v>
      </c>
      <c r="C11" s="37" t="s">
        <v>31</v>
      </c>
      <c r="D11" s="38">
        <v>-10.99</v>
      </c>
      <c r="E11" s="23" t="s">
        <v>46</v>
      </c>
      <c r="F11" s="39">
        <f t="shared" si="0"/>
        <v>6610.61</v>
      </c>
      <c r="G11" s="36"/>
    </row>
    <row r="12" spans="1:7" x14ac:dyDescent="0.2">
      <c r="A12" s="40">
        <v>46357</v>
      </c>
      <c r="B12" s="41" t="s">
        <v>53</v>
      </c>
      <c r="C12" s="42" t="s">
        <v>28</v>
      </c>
      <c r="D12" s="43">
        <v>-8.75</v>
      </c>
      <c r="E12" s="23" t="s">
        <v>46</v>
      </c>
      <c r="F12" s="44">
        <f t="shared" si="0"/>
        <v>6601.86</v>
      </c>
      <c r="G12" s="41"/>
    </row>
    <row r="13" spans="1:7" x14ac:dyDescent="0.2">
      <c r="A13" s="35" t="s">
        <v>54</v>
      </c>
      <c r="B13" s="36" t="s">
        <v>55</v>
      </c>
      <c r="C13" s="37" t="s">
        <v>32</v>
      </c>
      <c r="D13" s="38">
        <v>-23.45</v>
      </c>
      <c r="E13" s="23" t="s">
        <v>46</v>
      </c>
      <c r="F13" s="39">
        <f t="shared" si="0"/>
        <v>6578.41</v>
      </c>
      <c r="G13" s="36"/>
    </row>
    <row r="14" spans="1:7" x14ac:dyDescent="0.2">
      <c r="A14" s="40" t="s">
        <v>56</v>
      </c>
      <c r="B14" s="41" t="s">
        <v>57</v>
      </c>
      <c r="C14" s="42" t="s">
        <v>29</v>
      </c>
      <c r="D14" s="43">
        <v>-35</v>
      </c>
      <c r="E14" s="23" t="s">
        <v>46</v>
      </c>
      <c r="F14" s="44">
        <f t="shared" si="0"/>
        <v>6543.41</v>
      </c>
      <c r="G14" s="41"/>
    </row>
    <row r="15" spans="1:7" x14ac:dyDescent="0.2">
      <c r="A15" s="35" t="s">
        <v>58</v>
      </c>
      <c r="B15" s="36" t="s">
        <v>59</v>
      </c>
      <c r="C15" s="37" t="s">
        <v>28</v>
      </c>
      <c r="D15" s="38">
        <v>-6.5</v>
      </c>
      <c r="E15" s="23" t="s">
        <v>46</v>
      </c>
      <c r="F15" s="39">
        <f t="shared" si="0"/>
        <v>6536.91</v>
      </c>
      <c r="G15" s="36"/>
    </row>
    <row r="16" spans="1:7" x14ac:dyDescent="0.2">
      <c r="A16" s="40" t="s">
        <v>60</v>
      </c>
      <c r="B16" s="41" t="s">
        <v>61</v>
      </c>
      <c r="C16" s="42" t="s">
        <v>27</v>
      </c>
      <c r="D16" s="43">
        <v>-45</v>
      </c>
      <c r="E16" s="23" t="s">
        <v>46</v>
      </c>
      <c r="F16" s="44">
        <f t="shared" si="0"/>
        <v>6491.91</v>
      </c>
      <c r="G16" s="41"/>
    </row>
    <row r="17" spans="1:7" x14ac:dyDescent="0.2">
      <c r="A17" s="35" t="s">
        <v>62</v>
      </c>
      <c r="B17" s="36" t="s">
        <v>45</v>
      </c>
      <c r="C17" s="37" t="s">
        <v>28</v>
      </c>
      <c r="D17" s="38">
        <v>-72.8</v>
      </c>
      <c r="E17" s="23" t="s">
        <v>46</v>
      </c>
      <c r="F17" s="39">
        <f t="shared" si="0"/>
        <v>6419.11</v>
      </c>
      <c r="G17" s="36"/>
    </row>
    <row r="18" spans="1:7" x14ac:dyDescent="0.2">
      <c r="A18" s="40" t="s">
        <v>63</v>
      </c>
      <c r="B18" s="41" t="s">
        <v>64</v>
      </c>
      <c r="C18" s="42" t="s">
        <v>32</v>
      </c>
      <c r="D18" s="43">
        <v>-29.99</v>
      </c>
      <c r="E18" s="23" t="s">
        <v>46</v>
      </c>
      <c r="F18" s="44">
        <f t="shared" si="0"/>
        <v>6389.12</v>
      </c>
      <c r="G18" s="41"/>
    </row>
    <row r="19" spans="1:7" x14ac:dyDescent="0.2">
      <c r="A19" s="35" t="s">
        <v>65</v>
      </c>
      <c r="B19" s="36" t="s">
        <v>66</v>
      </c>
      <c r="C19" s="37" t="s">
        <v>31</v>
      </c>
      <c r="D19" s="38">
        <v>-28</v>
      </c>
      <c r="E19" s="23" t="s">
        <v>46</v>
      </c>
      <c r="F19" s="39">
        <f t="shared" si="0"/>
        <v>6361.12</v>
      </c>
      <c r="G19" s="36"/>
    </row>
    <row r="20" spans="1:7" x14ac:dyDescent="0.2">
      <c r="A20" s="40" t="s">
        <v>67</v>
      </c>
      <c r="B20" s="41" t="s">
        <v>68</v>
      </c>
      <c r="C20" s="42" t="s">
        <v>29</v>
      </c>
      <c r="D20" s="43">
        <v>-120</v>
      </c>
      <c r="E20" s="23" t="s">
        <v>46</v>
      </c>
      <c r="F20" s="44">
        <f t="shared" si="0"/>
        <v>6241.12</v>
      </c>
      <c r="G20" s="41"/>
    </row>
    <row r="21" spans="1:7" x14ac:dyDescent="0.2">
      <c r="A21" s="35" t="s">
        <v>69</v>
      </c>
      <c r="B21" s="36" t="s">
        <v>50</v>
      </c>
      <c r="C21" s="37" t="s">
        <v>28</v>
      </c>
      <c r="D21" s="38">
        <v>-56.2</v>
      </c>
      <c r="E21" s="23" t="s">
        <v>46</v>
      </c>
      <c r="F21" s="39">
        <f t="shared" si="0"/>
        <v>6184.92</v>
      </c>
      <c r="G21" s="36"/>
    </row>
    <row r="22" spans="1:7" x14ac:dyDescent="0.2">
      <c r="A22" s="40" t="s">
        <v>70</v>
      </c>
      <c r="B22" s="41" t="s">
        <v>71</v>
      </c>
      <c r="C22" s="42" t="s">
        <v>35</v>
      </c>
      <c r="D22" s="43">
        <v>-34.99</v>
      </c>
      <c r="E22" s="23" t="s">
        <v>46</v>
      </c>
      <c r="F22" s="44">
        <f t="shared" si="0"/>
        <v>6149.93</v>
      </c>
      <c r="G22" s="41"/>
    </row>
    <row r="23" spans="1:7" x14ac:dyDescent="0.2">
      <c r="A23" s="35" t="s">
        <v>72</v>
      </c>
      <c r="B23" s="36" t="s">
        <v>73</v>
      </c>
      <c r="C23" s="37" t="s">
        <v>33</v>
      </c>
      <c r="D23" s="38">
        <v>-200</v>
      </c>
      <c r="E23" s="23" t="s">
        <v>46</v>
      </c>
      <c r="F23" s="39">
        <f t="shared" si="0"/>
        <v>5949.93</v>
      </c>
      <c r="G23" s="36"/>
    </row>
  </sheetData>
  <mergeCells count="1">
    <mergeCell ref="A1:G1"/>
  </mergeCells>
  <dataValidations count="2">
    <dataValidation type="list" sqref="C4:C1000" xr:uid="{00000000-0002-0000-0200-000000000000}">
      <formula1>"Housing,Transport,Food &amp; Groceries,Utilities,Insurance,Entertainment,Personal Care,Savings &amp; Investments,Debt Repayment,Other,Income"</formula1>
    </dataValidation>
    <dataValidation type="list" sqref="E4:E1000" xr:uid="{00000000-0002-0000-0200-000001000000}">
      <formula1>"Income,Expense"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0"/>
  <sheetViews>
    <sheetView workbookViewId="0">
      <pane xSplit="1" ySplit="3" topLeftCell="B4" activePane="bottomRight" state="frozen"/>
      <selection pane="topRight"/>
      <selection pane="bottomLeft"/>
      <selection pane="bottomRight" sqref="A1:M1"/>
    </sheetView>
  </sheetViews>
  <sheetFormatPr baseColWidth="10" defaultColWidth="8.83203125" defaultRowHeight="15" x14ac:dyDescent="0.2"/>
  <cols>
    <col min="1" max="1" width="19.1640625" customWidth="1"/>
    <col min="2" max="13" width="11.33203125" customWidth="1"/>
  </cols>
  <sheetData>
    <row r="1" spans="1:13" ht="30" customHeight="1" x14ac:dyDescent="0.2">
      <c r="A1" s="80" t="s">
        <v>74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</row>
    <row r="2" spans="1:13" ht="4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">
      <c r="A3" s="45"/>
      <c r="B3" s="18" t="s">
        <v>6</v>
      </c>
      <c r="C3" s="18" t="s">
        <v>7</v>
      </c>
      <c r="D3" s="18" t="s">
        <v>8</v>
      </c>
      <c r="E3" s="18" t="s">
        <v>9</v>
      </c>
      <c r="F3" s="18" t="s">
        <v>10</v>
      </c>
      <c r="G3" s="18" t="s">
        <v>11</v>
      </c>
      <c r="H3" s="18" t="s">
        <v>12</v>
      </c>
      <c r="I3" s="18" t="s">
        <v>13</v>
      </c>
      <c r="J3" s="18" t="s">
        <v>14</v>
      </c>
      <c r="K3" s="18" t="s">
        <v>15</v>
      </c>
      <c r="L3" s="18" t="s">
        <v>16</v>
      </c>
      <c r="M3" s="18" t="s">
        <v>17</v>
      </c>
    </row>
    <row r="4" spans="1:13" ht="20" customHeight="1" x14ac:dyDescent="0.2">
      <c r="A4" s="46" t="s">
        <v>75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</row>
    <row r="5" spans="1:13" x14ac:dyDescent="0.2">
      <c r="A5" s="48" t="s">
        <v>76</v>
      </c>
      <c r="B5" s="9">
        <v>3422</v>
      </c>
      <c r="C5" s="9">
        <v>3020</v>
      </c>
      <c r="D5" s="9">
        <v>2104</v>
      </c>
      <c r="E5" s="9">
        <v>2081</v>
      </c>
      <c r="F5" s="9">
        <v>2142</v>
      </c>
      <c r="G5" s="9">
        <v>2160</v>
      </c>
      <c r="H5" s="9">
        <v>3124</v>
      </c>
      <c r="I5" s="9">
        <v>2713</v>
      </c>
      <c r="J5" s="9">
        <v>2561</v>
      </c>
      <c r="K5" s="9">
        <v>2714</v>
      </c>
      <c r="L5" s="9">
        <v>3036</v>
      </c>
      <c r="M5" s="9">
        <v>2057</v>
      </c>
    </row>
    <row r="6" spans="1:13" x14ac:dyDescent="0.2">
      <c r="A6" s="49" t="s">
        <v>77</v>
      </c>
      <c r="B6" s="13">
        <v>8219</v>
      </c>
      <c r="C6" s="13">
        <v>9264</v>
      </c>
      <c r="D6" s="13">
        <v>9031</v>
      </c>
      <c r="E6" s="13">
        <v>8926</v>
      </c>
      <c r="F6" s="13">
        <v>8698</v>
      </c>
      <c r="G6" s="13">
        <v>8159</v>
      </c>
      <c r="H6" s="13">
        <v>8276</v>
      </c>
      <c r="I6" s="13">
        <v>9457</v>
      </c>
      <c r="J6" s="13">
        <v>9023</v>
      </c>
      <c r="K6" s="13">
        <v>8438</v>
      </c>
      <c r="L6" s="13">
        <v>8425</v>
      </c>
      <c r="M6" s="13">
        <v>9391</v>
      </c>
    </row>
    <row r="7" spans="1:13" x14ac:dyDescent="0.2">
      <c r="A7" s="48" t="s">
        <v>78</v>
      </c>
      <c r="B7" s="9">
        <v>12051</v>
      </c>
      <c r="C7" s="9">
        <v>12392</v>
      </c>
      <c r="D7" s="9">
        <v>12199</v>
      </c>
      <c r="E7" s="9">
        <v>11878</v>
      </c>
      <c r="F7" s="9">
        <v>12121</v>
      </c>
      <c r="G7" s="9">
        <v>11658</v>
      </c>
      <c r="H7" s="9">
        <v>12320</v>
      </c>
      <c r="I7" s="9">
        <v>12313</v>
      </c>
      <c r="J7" s="9">
        <v>12866</v>
      </c>
      <c r="K7" s="9">
        <v>12366</v>
      </c>
      <c r="L7" s="9">
        <v>11689</v>
      </c>
      <c r="M7" s="9">
        <v>11601</v>
      </c>
    </row>
    <row r="8" spans="1:13" x14ac:dyDescent="0.2">
      <c r="A8" s="49" t="s">
        <v>79</v>
      </c>
      <c r="B8" s="13">
        <v>45552</v>
      </c>
      <c r="C8" s="13">
        <v>45111</v>
      </c>
      <c r="D8" s="13">
        <v>45664</v>
      </c>
      <c r="E8" s="13">
        <v>44936</v>
      </c>
      <c r="F8" s="13">
        <v>45130</v>
      </c>
      <c r="G8" s="13">
        <v>44751</v>
      </c>
      <c r="H8" s="13">
        <v>44944</v>
      </c>
      <c r="I8" s="13">
        <v>45424</v>
      </c>
      <c r="J8" s="13">
        <v>45086</v>
      </c>
      <c r="K8" s="13">
        <v>44954</v>
      </c>
      <c r="L8" s="13">
        <v>45123</v>
      </c>
      <c r="M8" s="13">
        <v>45493</v>
      </c>
    </row>
    <row r="9" spans="1:13" x14ac:dyDescent="0.2">
      <c r="A9" s="48" t="s">
        <v>80</v>
      </c>
      <c r="B9" s="9">
        <v>-165</v>
      </c>
      <c r="C9" s="9">
        <v>876</v>
      </c>
      <c r="D9" s="9">
        <v>-325</v>
      </c>
      <c r="E9" s="9">
        <v>680</v>
      </c>
      <c r="F9" s="9">
        <v>778</v>
      </c>
      <c r="G9" s="9">
        <v>-156</v>
      </c>
      <c r="H9" s="9">
        <v>638</v>
      </c>
      <c r="I9" s="9">
        <v>824</v>
      </c>
      <c r="J9" s="9">
        <v>937</v>
      </c>
      <c r="K9" s="9">
        <v>626</v>
      </c>
      <c r="L9" s="9">
        <v>413</v>
      </c>
      <c r="M9" s="9">
        <v>720</v>
      </c>
    </row>
    <row r="10" spans="1:13" x14ac:dyDescent="0.2">
      <c r="A10" s="49" t="s">
        <v>81</v>
      </c>
      <c r="B10" s="13">
        <v>3890</v>
      </c>
      <c r="C10" s="13">
        <v>3534</v>
      </c>
      <c r="D10" s="13">
        <v>3882</v>
      </c>
      <c r="E10" s="13">
        <v>3955</v>
      </c>
      <c r="F10" s="13">
        <v>3989</v>
      </c>
      <c r="G10" s="13">
        <v>2679</v>
      </c>
      <c r="H10" s="13">
        <v>3003</v>
      </c>
      <c r="I10" s="13">
        <v>3988</v>
      </c>
      <c r="J10" s="13">
        <v>3662</v>
      </c>
      <c r="K10" s="13">
        <v>2854</v>
      </c>
      <c r="L10" s="13">
        <v>2919</v>
      </c>
      <c r="M10" s="13">
        <v>3574</v>
      </c>
    </row>
    <row r="11" spans="1:13" x14ac:dyDescent="0.2">
      <c r="A11" s="50" t="s">
        <v>82</v>
      </c>
      <c r="B11" s="51">
        <f t="shared" ref="B11:M11" si="0">SUM(B5:B10)</f>
        <v>72969</v>
      </c>
      <c r="C11" s="51">
        <f t="shared" si="0"/>
        <v>74197</v>
      </c>
      <c r="D11" s="51">
        <f t="shared" si="0"/>
        <v>72555</v>
      </c>
      <c r="E11" s="51">
        <f t="shared" si="0"/>
        <v>72456</v>
      </c>
      <c r="F11" s="51">
        <f t="shared" si="0"/>
        <v>72858</v>
      </c>
      <c r="G11" s="51">
        <f t="shared" si="0"/>
        <v>69251</v>
      </c>
      <c r="H11" s="51">
        <f t="shared" si="0"/>
        <v>72305</v>
      </c>
      <c r="I11" s="51">
        <f t="shared" si="0"/>
        <v>74719</v>
      </c>
      <c r="J11" s="51">
        <f t="shared" si="0"/>
        <v>74135</v>
      </c>
      <c r="K11" s="51">
        <f t="shared" si="0"/>
        <v>71952</v>
      </c>
      <c r="L11" s="51">
        <f t="shared" si="0"/>
        <v>71605</v>
      </c>
      <c r="M11" s="51">
        <f t="shared" si="0"/>
        <v>72836</v>
      </c>
    </row>
    <row r="12" spans="1:13" ht="6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ht="20" customHeight="1" x14ac:dyDescent="0.2">
      <c r="A13" s="52" t="s">
        <v>83</v>
      </c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</row>
    <row r="14" spans="1:13" x14ac:dyDescent="0.2">
      <c r="A14" s="48" t="s">
        <v>84</v>
      </c>
      <c r="B14" s="9">
        <v>-76</v>
      </c>
      <c r="C14" s="9">
        <v>-110</v>
      </c>
      <c r="D14" s="9">
        <v>-164</v>
      </c>
      <c r="E14" s="9">
        <v>-62</v>
      </c>
      <c r="F14" s="9">
        <v>-165</v>
      </c>
      <c r="G14" s="9">
        <v>-32</v>
      </c>
      <c r="H14" s="9">
        <v>-13</v>
      </c>
      <c r="I14" s="9">
        <v>-55</v>
      </c>
      <c r="J14" s="9">
        <v>-57</v>
      </c>
      <c r="K14" s="9">
        <v>-81</v>
      </c>
      <c r="L14" s="9">
        <v>-85</v>
      </c>
      <c r="M14" s="9">
        <v>-145</v>
      </c>
    </row>
    <row r="15" spans="1:13" x14ac:dyDescent="0.2">
      <c r="A15" s="49" t="s">
        <v>85</v>
      </c>
      <c r="B15" s="13">
        <v>812</v>
      </c>
      <c r="C15" s="13">
        <v>694</v>
      </c>
      <c r="D15" s="13">
        <v>763</v>
      </c>
      <c r="E15" s="13">
        <v>695</v>
      </c>
      <c r="F15" s="13">
        <v>844</v>
      </c>
      <c r="G15" s="13">
        <v>745</v>
      </c>
      <c r="H15" s="13">
        <v>832</v>
      </c>
      <c r="I15" s="13">
        <v>798</v>
      </c>
      <c r="J15" s="13">
        <v>697</v>
      </c>
      <c r="K15" s="13">
        <v>693</v>
      </c>
      <c r="L15" s="13">
        <v>701</v>
      </c>
      <c r="M15" s="13">
        <v>701</v>
      </c>
    </row>
    <row r="16" spans="1:13" x14ac:dyDescent="0.2">
      <c r="A16" s="48" t="s">
        <v>86</v>
      </c>
      <c r="B16" s="9">
        <v>14881</v>
      </c>
      <c r="C16" s="9">
        <v>14911</v>
      </c>
      <c r="D16" s="9">
        <v>14917</v>
      </c>
      <c r="E16" s="9">
        <v>14903</v>
      </c>
      <c r="F16" s="9">
        <v>14880</v>
      </c>
      <c r="G16" s="9">
        <v>14936</v>
      </c>
      <c r="H16" s="9">
        <v>14928</v>
      </c>
      <c r="I16" s="9">
        <v>14914</v>
      </c>
      <c r="J16" s="9">
        <v>14805</v>
      </c>
      <c r="K16" s="9">
        <v>14848</v>
      </c>
      <c r="L16" s="9">
        <v>14833</v>
      </c>
      <c r="M16" s="9">
        <v>14966</v>
      </c>
    </row>
    <row r="17" spans="1:13" x14ac:dyDescent="0.2">
      <c r="A17" s="49" t="s">
        <v>87</v>
      </c>
      <c r="B17" s="13">
        <v>1939</v>
      </c>
      <c r="C17" s="13">
        <v>1986</v>
      </c>
      <c r="D17" s="13">
        <v>1897</v>
      </c>
      <c r="E17" s="13">
        <v>1836</v>
      </c>
      <c r="F17" s="13">
        <v>1823</v>
      </c>
      <c r="G17" s="13">
        <v>1866</v>
      </c>
      <c r="H17" s="13">
        <v>1975</v>
      </c>
      <c r="I17" s="13">
        <v>1946</v>
      </c>
      <c r="J17" s="13">
        <v>1839</v>
      </c>
      <c r="K17" s="13">
        <v>1921</v>
      </c>
      <c r="L17" s="13">
        <v>1973</v>
      </c>
      <c r="M17" s="13">
        <v>1854</v>
      </c>
    </row>
    <row r="18" spans="1:13" x14ac:dyDescent="0.2">
      <c r="A18" s="54" t="s">
        <v>88</v>
      </c>
      <c r="B18" s="55">
        <f t="shared" ref="B18:M18" si="1">SUM(B14:B17)</f>
        <v>17556</v>
      </c>
      <c r="C18" s="55">
        <f t="shared" si="1"/>
        <v>17481</v>
      </c>
      <c r="D18" s="55">
        <f t="shared" si="1"/>
        <v>17413</v>
      </c>
      <c r="E18" s="55">
        <f t="shared" si="1"/>
        <v>17372</v>
      </c>
      <c r="F18" s="55">
        <f t="shared" si="1"/>
        <v>17382</v>
      </c>
      <c r="G18" s="55">
        <f t="shared" si="1"/>
        <v>17515</v>
      </c>
      <c r="H18" s="55">
        <f t="shared" si="1"/>
        <v>17722</v>
      </c>
      <c r="I18" s="55">
        <f t="shared" si="1"/>
        <v>17603</v>
      </c>
      <c r="J18" s="55">
        <f t="shared" si="1"/>
        <v>17284</v>
      </c>
      <c r="K18" s="55">
        <f t="shared" si="1"/>
        <v>17381</v>
      </c>
      <c r="L18" s="55">
        <f t="shared" si="1"/>
        <v>17422</v>
      </c>
      <c r="M18" s="55">
        <f t="shared" si="1"/>
        <v>17376</v>
      </c>
    </row>
    <row r="19" spans="1:13" ht="6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ht="16" x14ac:dyDescent="0.2">
      <c r="A20" s="56" t="s">
        <v>89</v>
      </c>
      <c r="B20" s="57">
        <f t="shared" ref="B20:M20" si="2">B11-B18</f>
        <v>55413</v>
      </c>
      <c r="C20" s="57">
        <f t="shared" si="2"/>
        <v>56716</v>
      </c>
      <c r="D20" s="57">
        <f t="shared" si="2"/>
        <v>55142</v>
      </c>
      <c r="E20" s="57">
        <f t="shared" si="2"/>
        <v>55084</v>
      </c>
      <c r="F20" s="57">
        <f t="shared" si="2"/>
        <v>55476</v>
      </c>
      <c r="G20" s="57">
        <f t="shared" si="2"/>
        <v>51736</v>
      </c>
      <c r="H20" s="57">
        <f t="shared" si="2"/>
        <v>54583</v>
      </c>
      <c r="I20" s="57">
        <f t="shared" si="2"/>
        <v>57116</v>
      </c>
      <c r="J20" s="57">
        <f t="shared" si="2"/>
        <v>56851</v>
      </c>
      <c r="K20" s="57">
        <f t="shared" si="2"/>
        <v>54571</v>
      </c>
      <c r="L20" s="57">
        <f t="shared" si="2"/>
        <v>54183</v>
      </c>
      <c r="M20" s="57">
        <f t="shared" si="2"/>
        <v>55460</v>
      </c>
    </row>
  </sheetData>
  <mergeCells count="1">
    <mergeCell ref="A1:M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5"/>
  <sheetViews>
    <sheetView workbookViewId="0">
      <pane ySplit="3" topLeftCell="A4" activePane="bottomLeft" state="frozen"/>
      <selection pane="bottomLeft" sqref="A1:G1"/>
    </sheetView>
  </sheetViews>
  <sheetFormatPr baseColWidth="10" defaultColWidth="8.83203125" defaultRowHeight="15" x14ac:dyDescent="0.2"/>
  <cols>
    <col min="1" max="1" width="19.1640625" customWidth="1"/>
    <col min="2" max="2" width="24.1640625" customWidth="1"/>
    <col min="3" max="3" width="20" customWidth="1"/>
    <col min="4" max="4" width="25" customWidth="1"/>
    <col min="5" max="6" width="15" customWidth="1"/>
    <col min="7" max="7" width="20" customWidth="1"/>
  </cols>
  <sheetData>
    <row r="1" spans="1:7" ht="30" customHeight="1" x14ac:dyDescent="0.2">
      <c r="A1" s="80" t="s">
        <v>90</v>
      </c>
      <c r="B1" s="81"/>
      <c r="C1" s="81"/>
      <c r="D1" s="81"/>
      <c r="E1" s="81"/>
      <c r="F1" s="81"/>
      <c r="G1" s="81"/>
    </row>
    <row r="2" spans="1:7" ht="4" customHeight="1" x14ac:dyDescent="0.2">
      <c r="A2" s="1"/>
      <c r="B2" s="1"/>
      <c r="C2" s="1"/>
      <c r="D2" s="1"/>
      <c r="E2" s="1"/>
      <c r="F2" s="1"/>
      <c r="G2" s="1"/>
    </row>
    <row r="3" spans="1:7" x14ac:dyDescent="0.2">
      <c r="A3" s="18" t="s">
        <v>91</v>
      </c>
      <c r="B3" s="18" t="s">
        <v>135</v>
      </c>
      <c r="C3" s="18" t="s">
        <v>136</v>
      </c>
      <c r="D3" s="18" t="s">
        <v>137</v>
      </c>
      <c r="E3" s="18" t="s">
        <v>92</v>
      </c>
      <c r="F3" s="18" t="s">
        <v>93</v>
      </c>
      <c r="G3" s="18" t="s">
        <v>138</v>
      </c>
    </row>
    <row r="4" spans="1:7" x14ac:dyDescent="0.2">
      <c r="A4" s="7" t="s">
        <v>94</v>
      </c>
      <c r="B4" s="9">
        <v>5000</v>
      </c>
      <c r="C4" s="9">
        <v>3200</v>
      </c>
      <c r="D4" s="9">
        <v>200</v>
      </c>
      <c r="E4" s="42" t="s">
        <v>95</v>
      </c>
      <c r="F4" s="58">
        <f>(C4/B4)*100</f>
        <v>64</v>
      </c>
      <c r="G4" s="42">
        <f>IF(D4&gt;0,ROUNDUP((B4-C4)/D4,0),"")</f>
        <v>9</v>
      </c>
    </row>
    <row r="5" spans="1:7" x14ac:dyDescent="0.2">
      <c r="A5" s="11" t="s">
        <v>96</v>
      </c>
      <c r="B5" s="13">
        <v>2000</v>
      </c>
      <c r="C5" s="13">
        <v>850</v>
      </c>
      <c r="D5" s="13">
        <v>150</v>
      </c>
      <c r="E5" s="37" t="s">
        <v>97</v>
      </c>
      <c r="F5" s="59">
        <f>(C5/B5)*100</f>
        <v>42.5</v>
      </c>
      <c r="G5" s="37">
        <f>IF(D5&gt;0,ROUNDUP((B5-C5)/D5,0),"")</f>
        <v>8</v>
      </c>
    </row>
    <row r="6" spans="1:7" x14ac:dyDescent="0.2">
      <c r="A6" s="7" t="s">
        <v>98</v>
      </c>
      <c r="B6" s="9">
        <v>25000</v>
      </c>
      <c r="C6" s="9">
        <v>8500</v>
      </c>
      <c r="D6" s="9">
        <v>500</v>
      </c>
      <c r="E6" s="42" t="s">
        <v>99</v>
      </c>
      <c r="F6" s="59">
        <f>(C6/B6)*100</f>
        <v>34</v>
      </c>
      <c r="G6" s="42">
        <f>IF(D6&gt;0,ROUNDUP((B6-C6)/D6,0),"")</f>
        <v>33</v>
      </c>
    </row>
    <row r="7" spans="1:7" x14ac:dyDescent="0.2">
      <c r="A7" s="11" t="s">
        <v>100</v>
      </c>
      <c r="B7" s="13">
        <v>8000</v>
      </c>
      <c r="C7" s="13">
        <v>2100</v>
      </c>
      <c r="D7" s="13">
        <v>250</v>
      </c>
      <c r="E7" s="37" t="s">
        <v>101</v>
      </c>
      <c r="F7" s="60">
        <f>(C7/B7)*100</f>
        <v>26.25</v>
      </c>
      <c r="G7" s="37">
        <f>IF(D7&gt;0,ROUNDUP((B7-C7)/D7,0),"")</f>
        <v>24</v>
      </c>
    </row>
    <row r="8" spans="1:7" x14ac:dyDescent="0.2">
      <c r="A8" s="7" t="s">
        <v>102</v>
      </c>
      <c r="B8" s="9">
        <v>500</v>
      </c>
      <c r="C8" s="9">
        <v>180</v>
      </c>
      <c r="D8" s="9">
        <v>40</v>
      </c>
      <c r="E8" s="42" t="s">
        <v>103</v>
      </c>
      <c r="F8" s="59">
        <f>(C8/B8)*100</f>
        <v>36</v>
      </c>
      <c r="G8" s="42">
        <f>IF(D8&gt;0,ROUNDUP((B8-C8)/D8,0),"")</f>
        <v>8</v>
      </c>
    </row>
    <row r="9" spans="1:7" ht="6" customHeight="1" x14ac:dyDescent="0.2">
      <c r="A9" s="3"/>
      <c r="B9" s="3"/>
      <c r="C9" s="3"/>
      <c r="D9" s="3"/>
      <c r="E9" s="3"/>
      <c r="F9" s="3"/>
      <c r="G9" s="3"/>
    </row>
    <row r="10" spans="1:7" ht="17" thickBot="1" x14ac:dyDescent="0.25">
      <c r="A10" s="4" t="s">
        <v>104</v>
      </c>
      <c r="B10" s="5"/>
      <c r="C10" s="5"/>
    </row>
    <row r="11" spans="1:7" x14ac:dyDescent="0.2">
      <c r="A11" s="61" t="s">
        <v>94</v>
      </c>
      <c r="B11" s="62" t="s">
        <v>139</v>
      </c>
      <c r="C11" s="63">
        <v>0.64</v>
      </c>
      <c r="D11" s="3"/>
      <c r="E11" s="3"/>
      <c r="F11" s="3"/>
      <c r="G11" s="3"/>
    </row>
    <row r="12" spans="1:7" x14ac:dyDescent="0.2">
      <c r="A12" s="61" t="s">
        <v>96</v>
      </c>
      <c r="B12" s="64" t="s">
        <v>105</v>
      </c>
      <c r="C12" s="65">
        <v>0.42499999999999999</v>
      </c>
      <c r="D12" s="3"/>
      <c r="E12" s="3"/>
      <c r="F12" s="3"/>
      <c r="G12" s="3"/>
    </row>
    <row r="13" spans="1:7" x14ac:dyDescent="0.2">
      <c r="A13" s="61" t="s">
        <v>98</v>
      </c>
      <c r="B13" s="64" t="s">
        <v>107</v>
      </c>
      <c r="C13" s="65">
        <v>0.34</v>
      </c>
      <c r="D13" s="3"/>
      <c r="E13" s="3"/>
      <c r="F13" s="3"/>
      <c r="G13" s="3"/>
    </row>
    <row r="14" spans="1:7" x14ac:dyDescent="0.2">
      <c r="A14" s="61" t="s">
        <v>100</v>
      </c>
      <c r="B14" s="66" t="s">
        <v>106</v>
      </c>
      <c r="C14" s="67">
        <v>0.26200000000000001</v>
      </c>
      <c r="D14" s="3"/>
      <c r="E14" s="3"/>
      <c r="F14" s="3"/>
      <c r="G14" s="3"/>
    </row>
    <row r="15" spans="1:7" x14ac:dyDescent="0.2">
      <c r="A15" s="61" t="s">
        <v>102</v>
      </c>
      <c r="B15" s="64" t="s">
        <v>107</v>
      </c>
      <c r="C15" s="65">
        <v>0.36</v>
      </c>
      <c r="D15" s="3"/>
      <c r="E15" s="3"/>
      <c r="F15" s="3"/>
      <c r="G15" s="3"/>
    </row>
  </sheetData>
  <mergeCells count="1">
    <mergeCell ref="A1:G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6"/>
  <sheetViews>
    <sheetView workbookViewId="0">
      <pane ySplit="3" topLeftCell="A4" activePane="bottomLeft" state="frozen"/>
      <selection pane="bottomLeft" sqref="A1:F1"/>
    </sheetView>
  </sheetViews>
  <sheetFormatPr baseColWidth="10" defaultColWidth="8.83203125" defaultRowHeight="15" x14ac:dyDescent="0.2"/>
  <cols>
    <col min="1" max="6" width="17.5" customWidth="1"/>
  </cols>
  <sheetData>
    <row r="1" spans="1:6" ht="30" customHeight="1" x14ac:dyDescent="0.2">
      <c r="A1" s="80" t="s">
        <v>108</v>
      </c>
      <c r="B1" s="81"/>
      <c r="C1" s="81"/>
      <c r="D1" s="81"/>
      <c r="E1" s="81"/>
      <c r="F1" s="81"/>
    </row>
    <row r="2" spans="1:6" ht="4" customHeight="1" x14ac:dyDescent="0.2">
      <c r="A2" s="1"/>
      <c r="B2" s="1"/>
      <c r="C2" s="1"/>
      <c r="D2" s="1"/>
      <c r="E2" s="1"/>
      <c r="F2" s="1"/>
    </row>
    <row r="3" spans="1:6" x14ac:dyDescent="0.2">
      <c r="A3" s="18" t="s">
        <v>2</v>
      </c>
      <c r="B3" s="18" t="s">
        <v>3</v>
      </c>
      <c r="C3" s="18" t="s">
        <v>4</v>
      </c>
      <c r="D3" s="18" t="s">
        <v>109</v>
      </c>
      <c r="E3" s="18" t="s">
        <v>110</v>
      </c>
      <c r="F3" s="18" t="s">
        <v>111</v>
      </c>
    </row>
    <row r="4" spans="1:6" x14ac:dyDescent="0.2">
      <c r="A4" s="68" t="s">
        <v>112</v>
      </c>
      <c r="B4" s="9">
        <v>2800</v>
      </c>
      <c r="C4" s="9">
        <v>2209</v>
      </c>
      <c r="D4" s="10">
        <v>591</v>
      </c>
      <c r="E4" s="69">
        <v>0.21109999999999998</v>
      </c>
      <c r="F4" s="9">
        <v>591</v>
      </c>
    </row>
    <row r="5" spans="1:6" x14ac:dyDescent="0.2">
      <c r="A5" s="70" t="s">
        <v>113</v>
      </c>
      <c r="B5" s="13">
        <v>2800</v>
      </c>
      <c r="C5" s="13">
        <v>1826</v>
      </c>
      <c r="D5" s="14">
        <v>974</v>
      </c>
      <c r="E5" s="71">
        <v>0.34789999999999999</v>
      </c>
      <c r="F5" s="13">
        <v>1565</v>
      </c>
    </row>
    <row r="6" spans="1:6" x14ac:dyDescent="0.2">
      <c r="A6" s="68" t="s">
        <v>114</v>
      </c>
      <c r="B6" s="9">
        <v>2800</v>
      </c>
      <c r="C6" s="9">
        <v>2162</v>
      </c>
      <c r="D6" s="10">
        <v>638</v>
      </c>
      <c r="E6" s="69">
        <v>0.22789999999999999</v>
      </c>
      <c r="F6" s="9">
        <v>2203</v>
      </c>
    </row>
    <row r="7" spans="1:6" x14ac:dyDescent="0.2">
      <c r="A7" s="70" t="s">
        <v>115</v>
      </c>
      <c r="B7" s="13">
        <v>2800</v>
      </c>
      <c r="C7" s="13">
        <v>1805</v>
      </c>
      <c r="D7" s="14">
        <v>995</v>
      </c>
      <c r="E7" s="71">
        <v>0.35539999999999999</v>
      </c>
      <c r="F7" s="13">
        <v>3198</v>
      </c>
    </row>
    <row r="8" spans="1:6" x14ac:dyDescent="0.2">
      <c r="A8" s="68" t="s">
        <v>10</v>
      </c>
      <c r="B8" s="9">
        <v>2800</v>
      </c>
      <c r="C8" s="9">
        <v>1904</v>
      </c>
      <c r="D8" s="10">
        <v>896</v>
      </c>
      <c r="E8" s="69">
        <v>0.32</v>
      </c>
      <c r="F8" s="9">
        <v>4094</v>
      </c>
    </row>
    <row r="9" spans="1:6" x14ac:dyDescent="0.2">
      <c r="A9" s="70" t="s">
        <v>116</v>
      </c>
      <c r="B9" s="13">
        <v>2800</v>
      </c>
      <c r="C9" s="13">
        <v>1930</v>
      </c>
      <c r="D9" s="14">
        <v>870</v>
      </c>
      <c r="E9" s="71">
        <v>0.31069999999999998</v>
      </c>
      <c r="F9" s="13">
        <v>4964</v>
      </c>
    </row>
    <row r="10" spans="1:6" x14ac:dyDescent="0.2">
      <c r="A10" s="68" t="s">
        <v>117</v>
      </c>
      <c r="B10" s="9">
        <v>2800</v>
      </c>
      <c r="C10" s="9">
        <v>1961</v>
      </c>
      <c r="D10" s="10">
        <v>839</v>
      </c>
      <c r="E10" s="69">
        <v>0.29960000000000003</v>
      </c>
      <c r="F10" s="9">
        <v>5803</v>
      </c>
    </row>
    <row r="11" spans="1:6" x14ac:dyDescent="0.2">
      <c r="A11" s="70" t="s">
        <v>118</v>
      </c>
      <c r="B11" s="13">
        <v>2800</v>
      </c>
      <c r="C11" s="13">
        <v>2299</v>
      </c>
      <c r="D11" s="14">
        <v>501</v>
      </c>
      <c r="E11" s="71">
        <v>0.1789</v>
      </c>
      <c r="F11" s="13">
        <v>6304</v>
      </c>
    </row>
    <row r="12" spans="1:6" x14ac:dyDescent="0.2">
      <c r="A12" s="68" t="s">
        <v>119</v>
      </c>
      <c r="B12" s="9">
        <v>2800</v>
      </c>
      <c r="C12" s="9">
        <v>2073</v>
      </c>
      <c r="D12" s="10">
        <v>727</v>
      </c>
      <c r="E12" s="69">
        <v>0.2596</v>
      </c>
      <c r="F12" s="9">
        <v>7031</v>
      </c>
    </row>
    <row r="13" spans="1:6" x14ac:dyDescent="0.2">
      <c r="A13" s="70" t="s">
        <v>120</v>
      </c>
      <c r="B13" s="13">
        <v>2800</v>
      </c>
      <c r="C13" s="13">
        <v>1944</v>
      </c>
      <c r="D13" s="14">
        <v>856</v>
      </c>
      <c r="E13" s="71">
        <v>0.30570000000000003</v>
      </c>
      <c r="F13" s="13">
        <v>7887</v>
      </c>
    </row>
    <row r="14" spans="1:6" x14ac:dyDescent="0.2">
      <c r="A14" s="68" t="s">
        <v>121</v>
      </c>
      <c r="B14" s="9">
        <v>2800</v>
      </c>
      <c r="C14" s="9">
        <v>2200</v>
      </c>
      <c r="D14" s="10">
        <v>600</v>
      </c>
      <c r="E14" s="69">
        <v>0.21429999999999999</v>
      </c>
      <c r="F14" s="9">
        <v>8487</v>
      </c>
    </row>
    <row r="15" spans="1:6" x14ac:dyDescent="0.2">
      <c r="A15" s="70" t="s">
        <v>122</v>
      </c>
      <c r="B15" s="13">
        <v>2800</v>
      </c>
      <c r="C15" s="13">
        <v>2223</v>
      </c>
      <c r="D15" s="14">
        <v>577</v>
      </c>
      <c r="E15" s="71">
        <v>0.20610000000000001</v>
      </c>
      <c r="F15" s="13">
        <v>9064</v>
      </c>
    </row>
    <row r="16" spans="1:6" x14ac:dyDescent="0.2">
      <c r="A16" s="72" t="s">
        <v>123</v>
      </c>
      <c r="B16" s="73">
        <f>SUM(B4:B15)</f>
        <v>33600</v>
      </c>
      <c r="C16" s="73">
        <f>SUM(C4:C15)</f>
        <v>24536</v>
      </c>
      <c r="D16" s="73">
        <f>SUM(D4:D15)</f>
        <v>9064</v>
      </c>
      <c r="E16" s="74">
        <f>AVERAGE(E4:E15)</f>
        <v>0.26976666666666665</v>
      </c>
      <c r="F16" s="73">
        <f>F15</f>
        <v>9064</v>
      </c>
    </row>
  </sheetData>
  <mergeCells count="1">
    <mergeCell ref="A1:F1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Dashboard</vt:lpstr>
      <vt:lpstr>Monthly Budget</vt:lpstr>
      <vt:lpstr>Transactions</vt:lpstr>
      <vt:lpstr>Net Worth Tracker</vt:lpstr>
      <vt:lpstr>Savings Goals</vt:lpstr>
      <vt:lpstr>Annual 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Waseem Ilyas</cp:lastModifiedBy>
  <dcterms:created xsi:type="dcterms:W3CDTF">2026-02-13T20:28:01Z</dcterms:created>
  <dcterms:modified xsi:type="dcterms:W3CDTF">2026-02-13T21:07:56Z</dcterms:modified>
</cp:coreProperties>
</file>